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9440" windowHeight="7896" tabRatio="881" activeTab="1"/>
  </bookViews>
  <sheets>
    <sheet name="mean+1SD (2-63)" sheetId="36" r:id="rId1"/>
    <sheet name="Apr63" sheetId="49" r:id="rId2"/>
    <sheet name="สรุปผลการประเมิน APR63 " sheetId="34" r:id="rId3"/>
    <sheet name="ประเทศ 2-63 " sheetId="37" r:id="rId4"/>
    <sheet name="รพ.ที่เปลี่ยนกลุ่ม" sheetId="47" r:id="rId5"/>
  </sheets>
  <externalReferences>
    <externalReference r:id="rId6"/>
  </externalReferences>
  <definedNames>
    <definedName name="_xlnm._FilterDatabase" localSheetId="1" hidden="1">'Apr63'!$A$2:$S$99</definedName>
    <definedName name="_xlnm._FilterDatabase" localSheetId="0" hidden="1">'mean+1SD (2-63)'!$A$2:$J$24</definedName>
    <definedName name="_xlnm.Print_Area" localSheetId="1">'Apr63'!$A$1:$S$100</definedName>
    <definedName name="_xlnm.Print_Titles" localSheetId="1">'Apr63'!$1:$3</definedName>
    <definedName name="_xlnm.Print_Titles" localSheetId="0">'mean+1SD (2-63)'!$1:$3</definedName>
  </definedNames>
  <calcPr calcId="145621"/>
</workbook>
</file>

<file path=xl/calcChain.xml><?xml version="1.0" encoding="utf-8"?>
<calcChain xmlns="http://schemas.openxmlformats.org/spreadsheetml/2006/main">
  <c r="Q26" i="49" l="1"/>
  <c r="R26" i="49"/>
  <c r="S26" i="49"/>
  <c r="Q27" i="49"/>
  <c r="R27" i="49"/>
  <c r="S27" i="49"/>
  <c r="Q28" i="49"/>
  <c r="R28" i="49"/>
  <c r="S28" i="49"/>
  <c r="Q29" i="49"/>
  <c r="R29" i="49"/>
  <c r="S29" i="49"/>
  <c r="Q30" i="49"/>
  <c r="R30" i="49"/>
  <c r="S30" i="49"/>
  <c r="Q31" i="49"/>
  <c r="R31" i="49"/>
  <c r="S31" i="49"/>
  <c r="Q32" i="49"/>
  <c r="R32" i="49"/>
  <c r="S32" i="49"/>
  <c r="Q33" i="49"/>
  <c r="R33" i="49"/>
  <c r="S33" i="49"/>
  <c r="Q34" i="49"/>
  <c r="R34" i="49"/>
  <c r="S34" i="49"/>
  <c r="Q35" i="49"/>
  <c r="R35" i="49"/>
  <c r="S35" i="49"/>
  <c r="S97" i="49" l="1"/>
  <c r="R97" i="49"/>
  <c r="Q97" i="49"/>
  <c r="S96" i="49"/>
  <c r="R96" i="49"/>
  <c r="Q96" i="49"/>
  <c r="S95" i="49"/>
  <c r="R95" i="49"/>
  <c r="Q95" i="49"/>
  <c r="S94" i="49"/>
  <c r="R94" i="49"/>
  <c r="Q94" i="49"/>
  <c r="S93" i="49"/>
  <c r="R93" i="49"/>
  <c r="Q93" i="49"/>
  <c r="S92" i="49"/>
  <c r="R92" i="49"/>
  <c r="Q92" i="49"/>
  <c r="S91" i="49"/>
  <c r="R91" i="49"/>
  <c r="Q91" i="49"/>
  <c r="S90" i="49"/>
  <c r="R90" i="49"/>
  <c r="Q90" i="49"/>
  <c r="S89" i="49"/>
  <c r="R89" i="49"/>
  <c r="Q89" i="49"/>
  <c r="S88" i="49"/>
  <c r="R88" i="49"/>
  <c r="Q88" i="49"/>
  <c r="S87" i="49"/>
  <c r="R87" i="49"/>
  <c r="Q87" i="49"/>
  <c r="S86" i="49"/>
  <c r="R86" i="49"/>
  <c r="Q86" i="49"/>
  <c r="S85" i="49"/>
  <c r="R85" i="49"/>
  <c r="Q85" i="49"/>
  <c r="S84" i="49"/>
  <c r="R84" i="49"/>
  <c r="Q84" i="49"/>
  <c r="S83" i="49"/>
  <c r="R83" i="49"/>
  <c r="Q83" i="49"/>
  <c r="S82" i="49"/>
  <c r="R82" i="49"/>
  <c r="Q82" i="49"/>
  <c r="S81" i="49"/>
  <c r="R81" i="49"/>
  <c r="Q81" i="49"/>
  <c r="S80" i="49"/>
  <c r="R80" i="49"/>
  <c r="Q80" i="49"/>
  <c r="S79" i="49"/>
  <c r="R79" i="49"/>
  <c r="Q79" i="49"/>
  <c r="S78" i="49"/>
  <c r="R78" i="49"/>
  <c r="Q78" i="49"/>
  <c r="S77" i="49"/>
  <c r="R77" i="49"/>
  <c r="Q77" i="49"/>
  <c r="S75" i="49"/>
  <c r="R75" i="49"/>
  <c r="Q75" i="49"/>
  <c r="S74" i="49"/>
  <c r="R74" i="49"/>
  <c r="Q74" i="49"/>
  <c r="S73" i="49"/>
  <c r="R73" i="49"/>
  <c r="Q73" i="49"/>
  <c r="S72" i="49"/>
  <c r="R72" i="49"/>
  <c r="Q72" i="49"/>
  <c r="S71" i="49"/>
  <c r="R71" i="49"/>
  <c r="Q71" i="49"/>
  <c r="S70" i="49"/>
  <c r="R70" i="49"/>
  <c r="Q70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8" i="49"/>
  <c r="R58" i="49"/>
  <c r="Q58" i="49"/>
  <c r="S57" i="49"/>
  <c r="R57" i="49"/>
  <c r="Q57" i="49"/>
  <c r="S56" i="49"/>
  <c r="R56" i="49"/>
  <c r="Q56" i="49"/>
  <c r="S55" i="49"/>
  <c r="R55" i="49"/>
  <c r="Q55" i="49"/>
  <c r="S54" i="49"/>
  <c r="R54" i="49"/>
  <c r="Q54" i="49"/>
  <c r="S53" i="49"/>
  <c r="R53" i="49"/>
  <c r="Q53" i="49"/>
  <c r="S52" i="49"/>
  <c r="R52" i="49"/>
  <c r="Q52" i="49"/>
  <c r="S51" i="49"/>
  <c r="R51" i="49"/>
  <c r="Q51" i="49"/>
  <c r="S50" i="49"/>
  <c r="R50" i="49"/>
  <c r="Q50" i="49"/>
  <c r="S49" i="49"/>
  <c r="R49" i="49"/>
  <c r="Q49" i="49"/>
  <c r="S48" i="49"/>
  <c r="R48" i="49"/>
  <c r="Q48" i="49"/>
  <c r="S47" i="49"/>
  <c r="R47" i="49"/>
  <c r="Q47" i="49"/>
  <c r="S46" i="49"/>
  <c r="R46" i="49"/>
  <c r="Q46" i="49"/>
  <c r="S45" i="49"/>
  <c r="R45" i="49"/>
  <c r="Q45" i="49"/>
  <c r="S44" i="49"/>
  <c r="R44" i="49"/>
  <c r="Q44" i="49"/>
  <c r="S43" i="49"/>
  <c r="R43" i="49"/>
  <c r="Q43" i="49"/>
  <c r="S42" i="49"/>
  <c r="R42" i="49"/>
  <c r="Q42" i="49"/>
  <c r="S41" i="49"/>
  <c r="R41" i="49"/>
  <c r="Q41" i="49"/>
  <c r="S39" i="49"/>
  <c r="R39" i="49"/>
  <c r="Q39" i="49"/>
  <c r="S38" i="49"/>
  <c r="R38" i="49"/>
  <c r="Q38" i="49"/>
  <c r="S37" i="49"/>
  <c r="R37" i="49"/>
  <c r="Q37" i="49"/>
  <c r="S36" i="49"/>
  <c r="R36" i="49"/>
  <c r="Q36" i="49"/>
  <c r="S24" i="49"/>
  <c r="R24" i="49"/>
  <c r="Q24" i="49"/>
  <c r="S23" i="49"/>
  <c r="R23" i="49"/>
  <c r="Q23" i="49"/>
  <c r="S22" i="49"/>
  <c r="R22" i="49"/>
  <c r="Q22" i="49"/>
  <c r="S21" i="49"/>
  <c r="R21" i="49"/>
  <c r="Q21" i="49"/>
  <c r="S20" i="49"/>
  <c r="R20" i="49"/>
  <c r="Q20" i="49"/>
  <c r="S19" i="49"/>
  <c r="R19" i="49"/>
  <c r="Q19" i="49"/>
  <c r="S18" i="49"/>
  <c r="R18" i="49"/>
  <c r="Q18" i="49"/>
  <c r="S17" i="49"/>
  <c r="R17" i="49"/>
  <c r="Q17" i="49"/>
  <c r="S15" i="49"/>
  <c r="R15" i="49"/>
  <c r="Q15" i="49"/>
  <c r="S14" i="49"/>
  <c r="R14" i="49"/>
  <c r="Q14" i="49"/>
  <c r="S13" i="49"/>
  <c r="R13" i="49"/>
  <c r="Q13" i="49"/>
  <c r="S12" i="49"/>
  <c r="R12" i="49"/>
  <c r="Q12" i="49"/>
  <c r="S11" i="49"/>
  <c r="R11" i="49"/>
  <c r="Q11" i="49"/>
  <c r="S10" i="49"/>
  <c r="R10" i="49"/>
  <c r="Q10" i="49"/>
  <c r="S9" i="49"/>
  <c r="R9" i="49"/>
  <c r="Q9" i="49"/>
  <c r="S8" i="49"/>
  <c r="R8" i="49"/>
  <c r="Q8" i="49"/>
  <c r="S7" i="49"/>
  <c r="R7" i="49"/>
  <c r="Q7" i="49"/>
  <c r="S6" i="49"/>
  <c r="R6" i="49"/>
  <c r="Q6" i="49"/>
  <c r="S5" i="49"/>
  <c r="R5" i="49"/>
  <c r="Q5" i="49"/>
  <c r="S4" i="49"/>
  <c r="R4" i="49"/>
  <c r="Q4" i="49"/>
  <c r="S16" i="49" l="1"/>
  <c r="S98" i="49"/>
  <c r="S25" i="49"/>
  <c r="S40" i="49"/>
  <c r="S59" i="49"/>
  <c r="S76" i="49"/>
  <c r="S69" i="49"/>
  <c r="F5" i="34" l="1"/>
  <c r="C29" i="34"/>
  <c r="F9" i="34"/>
  <c r="C33" i="34"/>
  <c r="F10" i="34"/>
  <c r="C34" i="34"/>
  <c r="F8" i="34"/>
  <c r="C32" i="34"/>
  <c r="F7" i="34"/>
  <c r="C31" i="34"/>
  <c r="F6" i="34"/>
  <c r="C30" i="34"/>
  <c r="F11" i="34"/>
  <c r="C35" i="34"/>
  <c r="S99" i="49"/>
  <c r="C36" i="34" l="1"/>
  <c r="C23" i="37"/>
  <c r="C24" i="37"/>
  <c r="C25" i="37"/>
  <c r="C26" i="37"/>
  <c r="C27" i="37"/>
  <c r="C28" i="37"/>
  <c r="C29" i="37"/>
  <c r="C30" i="37"/>
  <c r="C31" i="37"/>
  <c r="C32" i="37"/>
  <c r="C33" i="37"/>
  <c r="C22" i="37"/>
  <c r="D23" i="37"/>
  <c r="D24" i="37"/>
  <c r="D25" i="37"/>
  <c r="D26" i="37"/>
  <c r="D27" i="37"/>
  <c r="D28" i="37"/>
  <c r="D29" i="37"/>
  <c r="D30" i="37"/>
  <c r="D31" i="37"/>
  <c r="D32" i="37"/>
  <c r="D33" i="37"/>
  <c r="D22" i="37"/>
  <c r="B22" i="37" l="1"/>
  <c r="B35" i="34"/>
  <c r="D35" i="34" s="1"/>
  <c r="B34" i="34"/>
  <c r="D34" i="34" s="1"/>
  <c r="B33" i="34"/>
  <c r="D33" i="34" s="1"/>
  <c r="B32" i="34"/>
  <c r="D32" i="34" s="1"/>
  <c r="B31" i="34"/>
  <c r="D31" i="34" s="1"/>
  <c r="B30" i="34"/>
  <c r="D30" i="34" s="1"/>
  <c r="B29" i="34"/>
  <c r="D29" i="34" s="1"/>
  <c r="I12" i="34"/>
  <c r="F12" i="34"/>
  <c r="C12" i="34"/>
  <c r="H11" i="34"/>
  <c r="H10" i="34"/>
  <c r="H9" i="34"/>
  <c r="H8" i="34"/>
  <c r="H7" i="34"/>
  <c r="H6" i="34"/>
  <c r="D12" i="34" l="1"/>
  <c r="G6" i="34"/>
  <c r="E6" i="34"/>
  <c r="D18" i="34" s="1"/>
  <c r="G9" i="34"/>
  <c r="E9" i="34"/>
  <c r="D21" i="34" s="1"/>
  <c r="G7" i="34"/>
  <c r="E7" i="34"/>
  <c r="D19" i="34" s="1"/>
  <c r="G11" i="34"/>
  <c r="E11" i="34"/>
  <c r="D23" i="34" s="1"/>
  <c r="G10" i="34"/>
  <c r="E10" i="34"/>
  <c r="D22" i="34" s="1"/>
  <c r="G8" i="34"/>
  <c r="E8" i="34"/>
  <c r="D20" i="34" s="1"/>
  <c r="B36" i="34"/>
  <c r="D36" i="34" s="1"/>
  <c r="H5" i="34"/>
  <c r="E5" i="34" s="1"/>
  <c r="D17" i="34" s="1"/>
  <c r="H12" i="34" l="1"/>
  <c r="G12" i="34" s="1"/>
  <c r="G5" i="34"/>
  <c r="E12" i="34" l="1"/>
  <c r="D24" i="34" s="1"/>
  <c r="B30" i="37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<sst xmlns="http://schemas.openxmlformats.org/spreadsheetml/2006/main" count="829" uniqueCount="324">
  <si>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</si>
  <si>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</si>
  <si>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</si>
  <si>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</si>
  <si>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</si>
  <si>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</si>
  <si>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</si>
  <si>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</si>
  <si>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</si>
  <si>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</si>
  <si>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</si>
  <si>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</si>
  <si>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</si>
  <si>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</si>
  <si>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</si>
  <si>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</si>
  <si>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</si>
  <si>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</si>
  <si>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</si>
  <si>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</si>
  <si>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</si>
  <si>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</si>
  <si>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</si>
  <si>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</si>
  <si>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</si>
  <si>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</si>
  <si>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</si>
  <si>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</si>
  <si>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</si>
  <si>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</si>
  <si>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</si>
  <si>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</si>
  <si>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</si>
  <si>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</si>
  <si>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</si>
  <si>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</si>
  <si>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</si>
  <si>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</si>
  <si>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</si>
  <si>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</si>
  <si>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</si>
  <si>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</si>
  <si>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</si>
  <si>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</si>
  <si>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</si>
  <si>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</si>
  <si>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</si>
  <si>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</si>
  <si>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</si>
  <si>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</si>
  <si>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</si>
  <si>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</si>
  <si>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</si>
  <si>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</si>
  <si>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</si>
  <si>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</si>
  <si>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</si>
  <si>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</si>
  <si>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</si>
  <si>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</si>
  <si>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</si>
  <si>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</si>
  <si>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</si>
  <si>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</si>
  <si>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</si>
  <si>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</si>
  <si>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</si>
  <si>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</si>
  <si>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</si>
  <si>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</si>
  <si>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</si>
  <si>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</si>
  <si>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</si>
  <si>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</si>
  <si>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</si>
  <si>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</si>
  <si>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</si>
  <si>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</si>
  <si>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</si>
  <si>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</si>
  <si>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</si>
  <si>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</si>
  <si>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</si>
  <si>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</si>
  <si>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</si>
  <si>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</si>
  <si>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</si>
  <si>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</si>
  <si>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</si>
  <si>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</si>
  <si>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</si>
  <si>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</si>
  <si>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</si>
  <si>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</si>
  <si>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</si>
  <si>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</si>
  <si>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</si>
  <si>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</si>
  <si>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</si>
  <si>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</si>
  <si>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</si>
  <si>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</si>
  <si>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</si>
  <si>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</si>
  <si>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</si>
  <si>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</si>
  <si>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</si>
  <si>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</si>
  <si>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</si>
  <si>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</si>
  <si>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</si>
  <si>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</si>
  <si>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</si>
  <si>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</si>
  <si>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</si>
  <si>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</si>
  <si>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</si>
  <si>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</si>
  <si>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</si>
  <si>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</si>
  <si>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</si>
  <si>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</si>
  <si>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</si>
  <si>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</si>
  <si>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</si>
  <si>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ส่ง (แห่ง)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</si>
  <si>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</si>
  <si>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</si>
  <si>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</si>
  <si>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</si>
  <si>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</si>
  <si>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</si>
  <si>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</si>
  <si>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</si>
  <si>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</si>
  <si>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</si>
  <si>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</si>
  <si>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</si>
  <si>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</si>
  <si>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</si>
  <si>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</si>
  <si>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</si>
  <si>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</si>
  <si>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</si>
  <si>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</si>
  <si>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</si>
  <si>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</si>
  <si>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</si>
  <si>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</si>
  <si>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</si>
  <si>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</si>
  <si>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</si>
  <si>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</si>
  <si>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</si>
  <si>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</si>
  <si>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</si>
  <si>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</si>
  <si>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</si>
  <si>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</si>
  <si>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</si>
  <si>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</si>
  <si>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</si>
  <si>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</si>
  <si>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</si>
  <si>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</si>
  <si>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</si>
  <si>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</si>
  <si>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</si>
  <si>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</si>
  <si>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</si>
  <si>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</si>
  <si>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</si>
  <si>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</si>
  <si>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</si>
  <si>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</si>
  <si>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</si>
  <si>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</si>
  <si>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</si>
  <si>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</si>
  <si>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</si>
  <si>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</si>
  <si>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</si>
  <si>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</si>
  <si>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</si>
  <si>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</si>
  <si>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</si>
  <si>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</si>
  <si>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</si>
  <si>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</si>
  <si>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</si>
  <si>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</si>
  <si>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</si>
  <si>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</si>
  <si>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</si>
  <si>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</si>
  <si>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</si>
  <si>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</si>
  <si>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</si>
  <si>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</si>
  <si>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</si>
  <si>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</si>
  <si>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</si>
  <si>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</si>
  <si>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</si>
  <si>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</si>
  <si>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</si>
  <si>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</si>
  <si>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</si>
  <si>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</si>
  <si>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</si>
  <si>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</si>
  <si>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</si>
  <si>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</si>
  <si>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</si>
  <si>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</si>
  <si>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</si>
  <si>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</si>
  <si>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</si>
  <si>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</si>
  <si>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</si>
  <si>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</si>
  <si>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</si>
  <si>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</si>
  <si>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</si>
  <si>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</si>
  <si>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</si>
  <si>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</si>
  <si>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</si>
  <si>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</si>
  <si>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</si>
  <si>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</si>
  <si>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</si>
  <si>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</si>
  <si>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</si>
  <si>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</si>
  <si>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</si>
  <si>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</si>
  <si>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</si>
  <si>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</si>
  <si>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</si>
  <si>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</si>
  <si>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</si>
  <si>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</si>
  <si>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</si>
  <si>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</si>
  <si>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</si>
  <si>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</si>
  <si>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</si>
  <si>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</si>
  <si>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</si>
  <si>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</si>
  <si>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</si>
  <si>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</si>
  <si>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</si>
  <si>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</si>
  <si>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</si>
  <si>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</si>
  <si>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</si>
  <si>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</si>
  <si>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</si>
  <si>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</si>
  <si>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</si>
  <si>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</si>
  <si>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</si>
  <si>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</si>
  <si>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</si>
  <si>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</si>
  <si>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</si>
  <si>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</si>
  <si>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</si>
  <si>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</si>
  <si>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</si>
  <si>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</si>
  <si>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</si>
  <si>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</si>
  <si>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</si>
  <si>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</si>
  <si>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</si>
  <si>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</si>
  <si>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</si>
  <si>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</si>
  <si>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</si>
  <si>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</si>
  <si>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</si>
  <si>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</si>
  <si>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</si>
  <si>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</si>
  <si>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</si>
  <si>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</si>
  <si>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</si>
  <si>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</si>
  <si>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 (แห่ง)</t>
  </si>
  <si>
    <t>ต้นทุนไม่เกิน(แห่ง)</t>
  </si>
  <si>
    <t>รพช.เฝ้าไร่</t>
  </si>
  <si>
    <t>รพช.หนองหิน</t>
  </si>
  <si>
    <t>รพช.เซกา</t>
  </si>
  <si>
    <t>รพร.บ้านดุง</t>
  </si>
  <si>
    <t>กลุ่มเดียวกับ รพ.หนองคาย</t>
  </si>
  <si>
    <t>โรงพยาบาลที่เปลี่ยนกลุ่มระดับบริการ  ณ 8 กรกฏาคม 2562  ตามมติ อกพ.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</si>
  <si>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</si>
  <si>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</si>
  <si>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</si>
  <si>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</si>
  <si>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</si>
  <si>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</si>
  <si>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ปี 2563Q1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</si>
  <si>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</si>
  <si>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</si>
  <si>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>รพท.S &gt;=400</t>
  </si>
  <si>
    <t xml:space="preserve">ค่า Mean+1SD ต้นทุนการให้บริการผู้ป่วยนอกและต้นทุนป่วยใน (Quick Method) ไตรมาส 2/2563
</t>
  </si>
  <si>
    <t>สรุปผลการประเมินต้นทุนหน่วยบริการแบบ Quick Method  ไตรมาส 2/2563</t>
  </si>
  <si>
    <t>นครพนม นับจำนวนผ่าน</t>
  </si>
  <si>
    <t>บึงกาฬ นับจำนวนผ่าน</t>
  </si>
  <si>
    <t>เลย นับจำนวนผ่าน</t>
  </si>
  <si>
    <t>สกลนคร นับจำนวนผ่าน</t>
  </si>
  <si>
    <t>หนองคาย นับจำนวนผ่าน</t>
  </si>
  <si>
    <t>หนองบัวลำภู นับจำนวนผ่าน</t>
  </si>
  <si>
    <t>อุดรธานี นับจำนวนผ่าน</t>
  </si>
  <si>
    <t>ปี 2563Q2</t>
  </si>
  <si>
    <t xml:space="preserve"> กลุ่มระดับบริการ (กระทรวงจัดกลุ่ม ณ วันที่  8 กรกฎาคม 2562)</t>
  </si>
  <si>
    <t xml:space="preserve">  AdjRW จาก MIS</t>
  </si>
  <si>
    <t>ผลการประเมินต้นทุนหน่วยบริการแบบ Quick Method  สำหรับเดือนเมษายน  ปี 2563  ข้อมูล ณ วันที่ 12 พฤษภาคม 2563</t>
  </si>
  <si>
    <t>Unit cost  ณ  12 พฤษภาคม 2563</t>
  </si>
  <si>
    <t>สรุปผลการประเมินต้นทุนหน่วยบริการแบบ Quick Method  ประจำเดือน เมษายน ปี 2563 ข้อมูล ณ 12 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</si>
</sst>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  <numFmt numFmtId="190" formatCode="#,##0.000"/>
    <numFmt numFmtId="191" formatCode="0_ "/>
    <numFmt numFmtId="192" formatCode="B1mmm\-yy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0" fontId="10" fillId="0" borderId="0"/>
    <xf numFmtId="0" fontId="9" fillId="0" borderId="0"/>
  </cellStyleXfs>
  <cellXfs count="213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3" fillId="5" borderId="1" xfId="0" applyFont="1" applyFill="1" applyBorder="1"/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left" vertical="center"/>
    </xf>
    <xf numFmtId="2" fontId="2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10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13" fillId="0" borderId="0" xfId="0" applyFont="1" applyBorder="1"/>
    <xf numFmtId="1" fontId="2" fillId="0" borderId="1" xfId="1" applyNumberFormat="1" applyFont="1" applyBorder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2" fontId="3" fillId="5" borderId="1" xfId="1" applyNumberFormat="1" applyFont="1" applyFill="1" applyBorder="1" applyAlignment="1">
      <alignment horizontal="right"/>
    </xf>
    <xf numFmtId="0" fontId="3" fillId="16" borderId="1" xfId="0" applyFont="1" applyFill="1" applyBorder="1"/>
    <xf numFmtId="2" fontId="0" fillId="16" borderId="1" xfId="0" applyNumberFormat="1" applyFill="1" applyBorder="1"/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43" fontId="11" fillId="0" borderId="0" xfId="0" applyNumberFormat="1" applyFont="1" applyAlignment="1">
      <alignment vertical="center"/>
    </xf>
    <xf numFmtId="0" fontId="11" fillId="10" borderId="1" xfId="0" applyNumberFormat="1" applyFont="1" applyFill="1" applyBorder="1" applyAlignment="1">
      <alignment horizontal="center" vertical="center"/>
    </xf>
    <xf numFmtId="0" fontId="12" fillId="10" borderId="7" xfId="3" applyNumberFormat="1" applyFont="1" applyFill="1" applyBorder="1" applyAlignment="1">
      <alignment horizontal="center" vertical="center" shrinkToFit="1"/>
    </xf>
    <xf numFmtId="190" fontId="12" fillId="10" borderId="7" xfId="3" applyNumberFormat="1" applyFont="1" applyFill="1" applyBorder="1" applyAlignment="1">
      <alignment vertical="center" shrinkToFit="1"/>
    </xf>
    <xf numFmtId="0" fontId="12" fillId="0" borderId="7" xfId="3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left" vertical="center"/>
    </xf>
    <xf numFmtId="0" fontId="12" fillId="12" borderId="7" xfId="3" applyFont="1" applyFill="1" applyBorder="1" applyAlignment="1">
      <alignment horizontal="center" vertical="center" wrapText="1"/>
    </xf>
    <xf numFmtId="4" fontId="12" fillId="10" borderId="7" xfId="3" applyNumberFormat="1" applyFont="1" applyFill="1" applyBorder="1" applyAlignment="1">
      <alignment vertical="center" shrinkToFit="1"/>
    </xf>
    <xf numFmtId="191" fontId="12" fillId="0" borderId="7" xfId="0" applyNumberFormat="1" applyFont="1" applyBorder="1" applyAlignment="1">
      <alignment horizontal="center" vertical="center" wrapText="1"/>
    </xf>
    <xf numFmtId="4" fontId="12" fillId="10" borderId="7" xfId="3" applyNumberFormat="1" applyFont="1" applyFill="1" applyBorder="1" applyAlignment="1">
      <alignment horizontal="center" vertical="center" shrinkToFit="1"/>
    </xf>
    <xf numFmtId="0" fontId="12" fillId="10" borderId="7" xfId="3" applyNumberFormat="1" applyFont="1" applyFill="1" applyBorder="1" applyAlignment="1">
      <alignment vertical="center" shrinkToFit="1"/>
    </xf>
    <xf numFmtId="2" fontId="12" fillId="10" borderId="7" xfId="3" applyNumberFormat="1" applyFont="1" applyFill="1" applyBorder="1" applyAlignment="1">
      <alignment horizontal="center" vertical="center" shrinkToFit="1"/>
    </xf>
    <xf numFmtId="0" fontId="12" fillId="12" borderId="7" xfId="3" applyFont="1" applyFill="1" applyBorder="1" applyAlignment="1">
      <alignment vertical="center" wrapText="1"/>
    </xf>
    <xf numFmtId="43" fontId="12" fillId="10" borderId="7" xfId="1" applyFont="1" applyFill="1" applyBorder="1" applyAlignment="1">
      <alignment vertical="center" shrinkToFit="1"/>
    </xf>
    <xf numFmtId="0" fontId="14" fillId="17" borderId="7" xfId="3" applyNumberFormat="1" applyFont="1" applyFill="1" applyBorder="1" applyAlignment="1">
      <alignment horizontal="center" vertical="center" shrinkToFit="1"/>
    </xf>
    <xf numFmtId="2" fontId="14" fillId="17" borderId="7" xfId="3" applyNumberFormat="1" applyFont="1" applyFill="1" applyBorder="1" applyAlignment="1">
      <alignment horizontal="center" vertical="center" shrinkToFit="1"/>
    </xf>
    <xf numFmtId="0" fontId="14" fillId="17" borderId="7" xfId="3" applyNumberFormat="1" applyFont="1" applyFill="1" applyBorder="1" applyAlignment="1">
      <alignment vertical="center" shrinkToFit="1"/>
    </xf>
    <xf numFmtId="191" fontId="14" fillId="18" borderId="7" xfId="0" applyNumberFormat="1" applyFont="1" applyFill="1" applyBorder="1" applyAlignment="1">
      <alignment horizontal="center" vertical="center" wrapText="1"/>
    </xf>
    <xf numFmtId="4" fontId="14" fillId="17" borderId="7" xfId="3" applyNumberFormat="1" applyFont="1" applyFill="1" applyBorder="1" applyAlignment="1">
      <alignment horizontal="center" vertical="center" shrinkToFit="1"/>
    </xf>
    <xf numFmtId="0" fontId="4" fillId="8" borderId="8" xfId="0" applyFont="1" applyFill="1" applyBorder="1" applyAlignment="1">
      <alignment vertical="center"/>
    </xf>
    <xf numFmtId="0" fontId="4" fillId="8" borderId="9" xfId="0" applyFont="1" applyFill="1" applyBorder="1" applyAlignment="1">
      <alignment vertical="center"/>
    </xf>
    <xf numFmtId="43" fontId="4" fillId="3" borderId="1" xfId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43" fontId="4" fillId="15" borderId="1" xfId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right" wrapText="1"/>
    </xf>
    <xf numFmtId="0" fontId="11" fillId="0" borderId="1" xfId="0" applyFont="1" applyBorder="1" applyAlignment="1"/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/>
    <xf numFmtId="0" fontId="15" fillId="0" borderId="1" xfId="0" applyFont="1" applyFill="1" applyBorder="1" applyAlignment="1"/>
    <xf numFmtId="0" fontId="11" fillId="10" borderId="1" xfId="0" applyFont="1" applyFill="1" applyBorder="1" applyAlignment="1"/>
    <xf numFmtId="0" fontId="11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3" borderId="1" xfId="0" applyFont="1" applyFill="1" applyBorder="1" applyAlignment="1"/>
    <xf numFmtId="43" fontId="4" fillId="13" borderId="1" xfId="1" applyFont="1" applyFill="1" applyBorder="1" applyAlignment="1"/>
    <xf numFmtId="188" fontId="4" fillId="13" borderId="1" xfId="1" applyNumberFormat="1" applyFont="1" applyFill="1" applyBorder="1" applyAlignment="1"/>
    <xf numFmtId="189" fontId="4" fillId="13" borderId="1" xfId="1" applyNumberFormat="1" applyFont="1" applyFill="1" applyBorder="1" applyAlignment="1"/>
    <xf numFmtId="43" fontId="4" fillId="13" borderId="1" xfId="1" applyFont="1" applyFill="1" applyBorder="1" applyAlignment="1">
      <alignment horizontal="right"/>
    </xf>
    <xf numFmtId="0" fontId="4" fillId="13" borderId="1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43" fontId="17" fillId="13" borderId="1" xfId="1" applyFont="1" applyFill="1" applyBorder="1" applyAlignment="1"/>
    <xf numFmtId="0" fontId="11" fillId="10" borderId="1" xfId="0" applyFont="1" applyFill="1" applyBorder="1" applyAlignment="1">
      <alignment horizontal="center"/>
    </xf>
    <xf numFmtId="43" fontId="12" fillId="0" borderId="7" xfId="1" applyFont="1" applyFill="1" applyBorder="1" applyAlignment="1">
      <alignment horizontal="right" shrinkToFit="1"/>
    </xf>
    <xf numFmtId="0" fontId="15" fillId="0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/>
    </xf>
    <xf numFmtId="43" fontId="12" fillId="10" borderId="7" xfId="1" applyFont="1" applyFill="1" applyBorder="1" applyAlignment="1">
      <alignment horizontal="right" shrinkToFit="1"/>
    </xf>
    <xf numFmtId="0" fontId="11" fillId="0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11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wrapText="1"/>
    </xf>
    <xf numFmtId="0" fontId="11" fillId="13" borderId="1" xfId="0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43" fontId="4" fillId="7" borderId="1" xfId="1" applyFont="1" applyFill="1" applyBorder="1" applyAlignment="1"/>
    <xf numFmtId="188" fontId="4" fillId="7" borderId="1" xfId="1" applyNumberFormat="1" applyFont="1" applyFill="1" applyBorder="1" applyAlignment="1"/>
    <xf numFmtId="189" fontId="4" fillId="7" borderId="1" xfId="1" applyNumberFormat="1" applyFont="1" applyFill="1" applyBorder="1" applyAlignment="1"/>
    <xf numFmtId="43" fontId="4" fillId="7" borderId="1" xfId="1" applyFont="1" applyFill="1" applyBorder="1" applyAlignment="1">
      <alignment horizontal="right"/>
    </xf>
    <xf numFmtId="0" fontId="4" fillId="7" borderId="1" xfId="0" applyFont="1" applyFill="1" applyBorder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43" fontId="15" fillId="0" borderId="7" xfId="1" applyFont="1" applyFill="1" applyBorder="1" applyAlignment="1">
      <alignment horizontal="right" shrinkToFit="1"/>
    </xf>
    <xf numFmtId="43" fontId="12" fillId="0" borderId="0" xfId="1" applyFont="1" applyFill="1" applyAlignment="1">
      <alignment horizontal="right" vertical="center"/>
    </xf>
    <xf numFmtId="43" fontId="12" fillId="13" borderId="7" xfId="1" applyFont="1" applyFill="1" applyBorder="1" applyAlignment="1">
      <alignment horizontal="right" shrinkToFit="1"/>
    </xf>
    <xf numFmtId="43" fontId="12" fillId="0" borderId="7" xfId="1" applyFont="1" applyFill="1" applyBorder="1" applyAlignment="1">
      <alignment vertical="center" shrinkToFit="1"/>
    </xf>
    <xf numFmtId="43" fontId="18" fillId="13" borderId="1" xfId="1" applyFont="1" applyFill="1" applyBorder="1" applyAlignment="1"/>
    <xf numFmtId="2" fontId="12" fillId="10" borderId="7" xfId="1" applyNumberFormat="1" applyFont="1" applyFill="1" applyBorder="1" applyAlignment="1">
      <alignment horizontal="right" shrinkToFit="1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11" fillId="9" borderId="0" xfId="1" applyFont="1" applyFill="1" applyAlignment="1"/>
    <xf numFmtId="43" fontId="11" fillId="0" borderId="0" xfId="1" applyFont="1" applyAlignment="1"/>
    <xf numFmtId="0" fontId="11" fillId="0" borderId="0" xfId="0" applyFont="1" applyBorder="1" applyAlignment="1"/>
    <xf numFmtId="43" fontId="11" fillId="0" borderId="0" xfId="1" applyFont="1" applyBorder="1" applyAlignment="1"/>
    <xf numFmtId="0" fontId="4" fillId="2" borderId="0" xfId="0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right" wrapText="1"/>
    </xf>
    <xf numFmtId="4" fontId="11" fillId="0" borderId="0" xfId="0" applyNumberFormat="1" applyFont="1" applyBorder="1" applyAlignment="1"/>
    <xf numFmtId="0" fontId="11" fillId="0" borderId="0" xfId="0" applyFont="1" applyFill="1" applyBorder="1" applyAlignment="1"/>
    <xf numFmtId="4" fontId="11" fillId="0" borderId="0" xfId="0" applyNumberFormat="1" applyFont="1" applyFill="1" applyBorder="1" applyAlignment="1"/>
    <xf numFmtId="0" fontId="11" fillId="0" borderId="0" xfId="0" applyFont="1" applyFill="1" applyAlignment="1"/>
    <xf numFmtId="43" fontId="11" fillId="0" borderId="1" xfId="0" applyNumberFormat="1" applyFont="1" applyBorder="1" applyAlignment="1"/>
    <xf numFmtId="43" fontId="11" fillId="0" borderId="0" xfId="0" applyNumberFormat="1" applyFont="1" applyBorder="1" applyAlignment="1"/>
    <xf numFmtId="0" fontId="11" fillId="13" borderId="0" xfId="0" applyFont="1" applyFill="1" applyBorder="1" applyAlignment="1"/>
    <xf numFmtId="0" fontId="11" fillId="13" borderId="0" xfId="0" applyFont="1" applyFill="1" applyAlignment="1"/>
    <xf numFmtId="0" fontId="11" fillId="10" borderId="0" xfId="0" applyFont="1" applyFill="1" applyBorder="1" applyAlignment="1"/>
    <xf numFmtId="0" fontId="11" fillId="11" borderId="0" xfId="0" applyFont="1" applyFill="1" applyBorder="1" applyAlignment="1"/>
    <xf numFmtId="0" fontId="11" fillId="11" borderId="0" xfId="0" applyFont="1" applyFill="1" applyAlignment="1"/>
    <xf numFmtId="0" fontId="11" fillId="9" borderId="1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43" fontId="11" fillId="13" borderId="0" xfId="1" applyFont="1" applyFill="1" applyBorder="1" applyAlignment="1"/>
    <xf numFmtId="0" fontId="16" fillId="0" borderId="0" xfId="0" applyFont="1" applyFill="1" applyAlignment="1"/>
    <xf numFmtId="0" fontId="11" fillId="0" borderId="0" xfId="0" applyFont="1" applyFill="1" applyBorder="1" applyAlignment="1">
      <alignment horizontal="left"/>
    </xf>
    <xf numFmtId="4" fontId="15" fillId="0" borderId="0" xfId="0" applyNumberFormat="1" applyFont="1" applyFill="1" applyBorder="1" applyAlignment="1"/>
    <xf numFmtId="192" fontId="3" fillId="7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3" fontId="12" fillId="0" borderId="14" xfId="1" applyFont="1" applyFill="1" applyBorder="1" applyAlignment="1">
      <alignment horizontal="right" shrinkToFit="1"/>
    </xf>
    <xf numFmtId="2" fontId="12" fillId="0" borderId="14" xfId="1" applyNumberFormat="1" applyFont="1" applyFill="1" applyBorder="1" applyAlignment="1">
      <alignment horizontal="right" shrinkToFit="1"/>
    </xf>
    <xf numFmtId="43" fontId="15" fillId="0" borderId="14" xfId="1" applyFont="1" applyFill="1" applyBorder="1" applyAlignment="1">
      <alignment horizontal="right" shrinkToFit="1"/>
    </xf>
    <xf numFmtId="43" fontId="12" fillId="0" borderId="15" xfId="1" applyFont="1" applyFill="1" applyBorder="1" applyAlignment="1">
      <alignment horizontal="right" shrinkToFit="1"/>
    </xf>
    <xf numFmtId="2" fontId="12" fillId="0" borderId="15" xfId="1" applyNumberFormat="1" applyFont="1" applyFill="1" applyBorder="1" applyAlignment="1">
      <alignment horizontal="right" shrinkToFit="1"/>
    </xf>
    <xf numFmtId="43" fontId="15" fillId="0" borderId="15" xfId="1" applyFont="1" applyFill="1" applyBorder="1" applyAlignment="1">
      <alignment horizontal="right" shrinkToFit="1"/>
    </xf>
    <xf numFmtId="2" fontId="15" fillId="0" borderId="1" xfId="1" applyNumberFormat="1" applyFont="1" applyFill="1" applyBorder="1" applyAlignment="1">
      <alignment horizontal="right" shrinkToFit="1"/>
    </xf>
    <xf numFmtId="4" fontId="12" fillId="0" borderId="0" xfId="5" applyNumberFormat="1" applyFont="1" applyFill="1" applyBorder="1" applyAlignment="1">
      <alignment horizontal="right" shrinkToFit="1"/>
    </xf>
    <xf numFmtId="3" fontId="12" fillId="0" borderId="0" xfId="5" applyNumberFormat="1" applyFont="1" applyFill="1" applyBorder="1" applyAlignment="1">
      <alignment horizontal="right" shrinkToFit="1"/>
    </xf>
    <xf numFmtId="2" fontId="12" fillId="0" borderId="0" xfId="5" applyNumberFormat="1" applyFont="1" applyFill="1" applyBorder="1" applyAlignment="1">
      <alignment horizontal="right" shrinkToFit="1"/>
    </xf>
    <xf numFmtId="0" fontId="12" fillId="14" borderId="0" xfId="5" applyFont="1" applyFill="1" applyBorder="1" applyAlignment="1">
      <alignment horizontal="left" wrapText="1"/>
    </xf>
    <xf numFmtId="4" fontId="15" fillId="0" borderId="0" xfId="5" applyNumberFormat="1" applyFont="1" applyFill="1" applyBorder="1" applyAlignment="1">
      <alignment horizontal="right" shrinkToFit="1"/>
    </xf>
    <xf numFmtId="3" fontId="15" fillId="0" borderId="0" xfId="5" applyNumberFormat="1" applyFont="1" applyFill="1" applyBorder="1" applyAlignment="1">
      <alignment horizontal="right" shrinkToFit="1"/>
    </xf>
    <xf numFmtId="2" fontId="15" fillId="0" borderId="0" xfId="5" applyNumberFormat="1" applyFont="1" applyFill="1" applyBorder="1" applyAlignment="1">
      <alignment horizontal="right" shrinkToFit="1"/>
    </xf>
    <xf numFmtId="43" fontId="4" fillId="13" borderId="8" xfId="1" applyFont="1" applyFill="1" applyBorder="1" applyAlignment="1"/>
    <xf numFmtId="43" fontId="17" fillId="13" borderId="8" xfId="1" applyFont="1" applyFill="1" applyBorder="1" applyAlignment="1"/>
    <xf numFmtId="43" fontId="4" fillId="13" borderId="6" xfId="1" applyFont="1" applyFill="1" applyBorder="1" applyAlignment="1"/>
    <xf numFmtId="43" fontId="12" fillId="10" borderId="15" xfId="1" applyFont="1" applyFill="1" applyBorder="1" applyAlignment="1">
      <alignment horizontal="right" shrinkToFit="1"/>
    </xf>
    <xf numFmtId="43" fontId="17" fillId="13" borderId="6" xfId="1" applyFont="1" applyFill="1" applyBorder="1" applyAlignment="1"/>
    <xf numFmtId="4" fontId="12" fillId="0" borderId="1" xfId="0" applyNumberFormat="1" applyFont="1" applyFill="1" applyBorder="1"/>
    <xf numFmtId="0" fontId="12" fillId="0" borderId="1" xfId="0" applyFont="1" applyFill="1" applyBorder="1"/>
    <xf numFmtId="4" fontId="16" fillId="0" borderId="1" xfId="0" applyNumberFormat="1" applyFont="1" applyFill="1" applyBorder="1"/>
    <xf numFmtId="0" fontId="16" fillId="0" borderId="1" xfId="0" applyFont="1" applyFill="1" applyBorder="1"/>
    <xf numFmtId="43" fontId="11" fillId="13" borderId="1" xfId="1" applyFont="1" applyFill="1" applyBorder="1" applyAlignment="1"/>
    <xf numFmtId="43" fontId="16" fillId="13" borderId="1" xfId="1" applyFont="1" applyFill="1" applyBorder="1" applyAlignment="1"/>
    <xf numFmtId="43" fontId="15" fillId="13" borderId="1" xfId="1" applyFont="1" applyFill="1" applyBorder="1" applyAlignment="1"/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APR63 '!$B$16</c:f>
              <c:strCache>
                <c:ptCount val="1"/>
                <c:pt idx="0">
                  <c:v>ปี 2563Q1</c:v>
                </c:pt>
              </c:strCache>
            </c:strRef>
          </c:tx>
          <c:invertIfNegative val="0"/>
          <c:cat>
            <c:strRef>
              <c:f>'สรุปผลการประเมิน APR63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APR63 '!$B$17:$B$24</c:f>
              <c:numCache>
                <c:formatCode>0.00</c:formatCode>
                <c:ptCount val="8"/>
                <c:pt idx="0">
                  <c:v>75</c:v>
                </c:pt>
                <c:pt idx="1">
                  <c:v>75</c:v>
                </c:pt>
                <c:pt idx="2">
                  <c:v>100</c:v>
                </c:pt>
                <c:pt idx="3">
                  <c:v>77.777777777777786</c:v>
                </c:pt>
                <c:pt idx="4">
                  <c:v>77.777777777777786</c:v>
                </c:pt>
                <c:pt idx="5">
                  <c:v>100</c:v>
                </c:pt>
                <c:pt idx="6">
                  <c:v>95.238095238095227</c:v>
                </c:pt>
                <c:pt idx="7">
                  <c:v>86.36363636363636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'สรุปผลการประเมิน APR63 '!$C$16</c:f>
              <c:strCache>
                <c:ptCount val="1"/>
                <c:pt idx="0">
                  <c:v>ปี 2563Q2</c:v>
                </c:pt>
              </c:strCache>
            </c:strRef>
          </c:tx>
          <c:invertIfNegative val="0"/>
          <c:cat>
            <c:strRef>
              <c:f>'สรุปผลการประเมิน APR63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APR63 '!$C$17:$C$24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75</c:v>
                </c:pt>
                <c:pt idx="2">
                  <c:v>100</c:v>
                </c:pt>
                <c:pt idx="3">
                  <c:v>88.888888888888886</c:v>
                </c:pt>
                <c:pt idx="4">
                  <c:v>88.888888888888886</c:v>
                </c:pt>
                <c:pt idx="5">
                  <c:v>100</c:v>
                </c:pt>
                <c:pt idx="6">
                  <c:v>95.238095238095227</c:v>
                </c:pt>
                <c:pt idx="7">
                  <c:v>92.045454545454547</c:v>
                </c:pt>
              </c:numCache>
            </c:numRef>
          </c:val>
        </c:ser>
        <c:ser>
          <c:idx val="1"/>
          <c:order val="2"/>
          <c:tx>
            <c:strRef>
              <c:f>'สรุปผลการประเมิน APR63 '!$D$16</c:f>
              <c:strCache>
                <c:ptCount val="1"/>
                <c:pt idx="0">
                  <c:v>Apr-63</c:v>
                </c:pt>
              </c:strCache>
            </c:strRef>
          </c:tx>
          <c:invertIfNegative val="0"/>
          <c:cat>
            <c:strRef>
              <c:f>'สรุปผลการประเมิน APR63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APR63 '!$D$17:$D$24</c:f>
              <c:numCache>
                <c:formatCode>0.00</c:formatCode>
                <c:ptCount val="8"/>
                <c:pt idx="0">
                  <c:v>75</c:v>
                </c:pt>
                <c:pt idx="1">
                  <c:v>50</c:v>
                </c:pt>
                <c:pt idx="2">
                  <c:v>100</c:v>
                </c:pt>
                <c:pt idx="3">
                  <c:v>94.444444444444443</c:v>
                </c:pt>
                <c:pt idx="4">
                  <c:v>77.777777777777786</c:v>
                </c:pt>
                <c:pt idx="5">
                  <c:v>66.666666666666657</c:v>
                </c:pt>
                <c:pt idx="6">
                  <c:v>90.476190476190482</c:v>
                </c:pt>
                <c:pt idx="7">
                  <c:v>84.090909090909093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36096"/>
        <c:axId val="20437632"/>
        <c:axId val="0"/>
      </c:bar3DChart>
      <c:catAx>
        <c:axId val="20436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437632"/>
        <c:crosses val="autoZero"/>
        <c:auto val="1"/>
        <c:lblAlgn val="ctr"/>
        <c:lblOffset val="100"/>
        <c:noMultiLvlLbl val="0"/>
      </c:catAx>
      <c:valAx>
        <c:axId val="2043763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0436096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0.10243863452585315"/>
          <c:h val="0.126808649269472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88380953146047E-2"/>
          <c:y val="0.10977685155750903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2-63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705349961188505E-3"/>
                  <c:y val="-8.6586825352335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704746803001429E-3"/>
                  <c:y val="5.368597558768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7823995645882517E-3"/>
                  <c:y val="-1.8451334545202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7886668663859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2-63 '!$D$22:$D$33</c:f>
              <c:numCache>
                <c:formatCode>0.00</c:formatCode>
                <c:ptCount val="12"/>
                <c:pt idx="0">
                  <c:v>72.55</c:v>
                </c:pt>
                <c:pt idx="1">
                  <c:v>76.599999999999994</c:v>
                </c:pt>
                <c:pt idx="2">
                  <c:v>100</c:v>
                </c:pt>
                <c:pt idx="3">
                  <c:v>71.83</c:v>
                </c:pt>
                <c:pt idx="4">
                  <c:v>78.790000000000006</c:v>
                </c:pt>
                <c:pt idx="5">
                  <c:v>80.819999999999993</c:v>
                </c:pt>
                <c:pt idx="6">
                  <c:v>76.62</c:v>
                </c:pt>
                <c:pt idx="7">
                  <c:v>92.05</c:v>
                </c:pt>
                <c:pt idx="8">
                  <c:v>83.15</c:v>
                </c:pt>
                <c:pt idx="9">
                  <c:v>84.51</c:v>
                </c:pt>
                <c:pt idx="10">
                  <c:v>73.75</c:v>
                </c:pt>
                <c:pt idx="11">
                  <c:v>52.56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743296"/>
        <c:axId val="20758528"/>
      </c:barChart>
      <c:catAx>
        <c:axId val="20743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0758528"/>
        <c:crosses val="autoZero"/>
        <c:auto val="1"/>
        <c:lblAlgn val="ctr"/>
        <c:lblOffset val="100"/>
        <c:noMultiLvlLbl val="0"/>
      </c:catAx>
      <c:valAx>
        <c:axId val="2075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0743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15</xdr:col>
      <xdr:colOff>609600</xdr:colOff>
      <xdr:row>30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0.11013</cdr:x>
      <cdr:y>0.28435</cdr:y>
    </cdr:from>
    <cdr:to>
      <cdr:x>0.88873</cdr:x>
      <cdr:y>0.29006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19889" y="1544917"/>
          <a:ext cx="5796475" cy="3102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0.82702</cdr:x>
      <cdr:y>0.01795</cdr:y>
    </cdr:from>
    <cdr:to>
      <cdr:x>0.99464</cdr:x>
      <cdr:y>0.08555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156961" y="97523"/>
          <a:ext cx="1247876" cy="36729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0.07644</cdr:x>
      <cdr:y>0.31739</cdr:y>
    </cdr:from>
    <cdr:to>
      <cdr:x>0.91622</cdr:x>
      <cdr:y>0.32151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608995" y="1654866"/>
          <a:ext cx="6690285" cy="2148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activeCell="M9" sqref="M9"/>
    </sheetView>
  </sheetViews>
  <sheetFormatPr defaultColWidth="9" defaultRowHeight="21" x14ac:dyDescent="0.25"/>
  <cols>
    <col min="1" max="1" width="5.09765625" style="43" bestFit="1" customWidth="1"/>
    <col min="2" max="2" width="17.69921875" style="43" customWidth="1"/>
    <col min="3" max="3" width="12.19921875" style="43" customWidth="1"/>
    <col min="4" max="4" width="7.59765625" style="43" bestFit="1" customWidth="1"/>
    <col min="5" max="5" width="6.8984375" style="43" bestFit="1" customWidth="1"/>
    <col min="6" max="6" width="8.59765625" style="43" customWidth="1"/>
    <col min="7" max="7" width="9.59765625" style="43" customWidth="1"/>
    <col min="8" max="8" width="9.19921875" style="43" customWidth="1"/>
    <col min="9" max="9" width="7.59765625" style="43" bestFit="1" customWidth="1"/>
    <col min="10" max="10" width="10.8984375" style="43" bestFit="1" customWidth="1"/>
    <col min="11" max="16384" width="9" style="43"/>
  </cols>
  <sheetData>
    <row r="1" spans="1:10" ht="27.75" customHeight="1" x14ac:dyDescent="0.25">
      <c r="A1" s="182" t="s">
        <v>309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25">
      <c r="A2" s="183" t="s">
        <v>0</v>
      </c>
      <c r="B2" s="183" t="s">
        <v>117</v>
      </c>
      <c r="C2" s="183" t="s">
        <v>118</v>
      </c>
      <c r="D2" s="184" t="s">
        <v>119</v>
      </c>
      <c r="E2" s="184"/>
      <c r="F2" s="184"/>
      <c r="G2" s="183" t="s">
        <v>118</v>
      </c>
      <c r="H2" s="185" t="s">
        <v>120</v>
      </c>
      <c r="I2" s="185"/>
      <c r="J2" s="185"/>
    </row>
    <row r="3" spans="1:10" ht="63" x14ac:dyDescent="0.25">
      <c r="A3" s="183"/>
      <c r="B3" s="183"/>
      <c r="C3" s="183"/>
      <c r="D3" s="44" t="s">
        <v>121</v>
      </c>
      <c r="E3" s="58" t="s">
        <v>122</v>
      </c>
      <c r="F3" s="47" t="s">
        <v>11</v>
      </c>
      <c r="G3" s="183"/>
      <c r="H3" s="45" t="s">
        <v>121</v>
      </c>
      <c r="I3" s="46" t="s">
        <v>122</v>
      </c>
      <c r="J3" s="58" t="s">
        <v>11</v>
      </c>
    </row>
    <row r="4" spans="1:10" ht="24" customHeight="1" x14ac:dyDescent="0.25">
      <c r="A4" s="60">
        <v>1</v>
      </c>
      <c r="B4" s="31" t="s">
        <v>129</v>
      </c>
      <c r="C4" s="61">
        <v>2</v>
      </c>
      <c r="D4" s="61">
        <v>973.48</v>
      </c>
      <c r="E4" s="62">
        <v>116.61</v>
      </c>
      <c r="F4" s="63">
        <v>1090.0899999999999</v>
      </c>
      <c r="G4" s="64"/>
      <c r="H4" s="65"/>
      <c r="I4" s="65"/>
      <c r="J4" s="65"/>
    </row>
    <row r="5" spans="1:10" ht="24" customHeight="1" x14ac:dyDescent="0.25">
      <c r="A5" s="60">
        <v>2</v>
      </c>
      <c r="B5" s="31" t="s">
        <v>130</v>
      </c>
      <c r="C5" s="61">
        <v>39</v>
      </c>
      <c r="D5" s="61">
        <v>853.87</v>
      </c>
      <c r="E5" s="66">
        <v>308.33999999999997</v>
      </c>
      <c r="F5" s="61">
        <v>1162.22</v>
      </c>
      <c r="G5" s="67">
        <v>32</v>
      </c>
      <c r="H5" s="68">
        <v>20257.43</v>
      </c>
      <c r="I5" s="68">
        <v>9663.36</v>
      </c>
      <c r="J5" s="68">
        <v>29920.79</v>
      </c>
    </row>
    <row r="6" spans="1:10" ht="24" customHeight="1" x14ac:dyDescent="0.25">
      <c r="A6" s="60">
        <v>3</v>
      </c>
      <c r="B6" s="31" t="s">
        <v>131</v>
      </c>
      <c r="C6" s="61">
        <v>36</v>
      </c>
      <c r="D6" s="61">
        <v>643.72</v>
      </c>
      <c r="E6" s="69">
        <v>121.59</v>
      </c>
      <c r="F6" s="61">
        <v>765.3</v>
      </c>
      <c r="G6" s="67">
        <v>24</v>
      </c>
      <c r="H6" s="68">
        <v>14684.25</v>
      </c>
      <c r="I6" s="68">
        <v>4868.34</v>
      </c>
      <c r="J6" s="68">
        <v>19552.59</v>
      </c>
    </row>
    <row r="7" spans="1:10" ht="24" customHeight="1" x14ac:dyDescent="0.25">
      <c r="A7" s="60">
        <v>4</v>
      </c>
      <c r="B7" s="31" t="s">
        <v>132</v>
      </c>
      <c r="C7" s="61">
        <v>8</v>
      </c>
      <c r="D7" s="61">
        <v>648.4</v>
      </c>
      <c r="E7" s="69">
        <v>194.16</v>
      </c>
      <c r="F7" s="61">
        <v>842.56</v>
      </c>
      <c r="G7" s="67">
        <v>5</v>
      </c>
      <c r="H7" s="68">
        <v>16305.44</v>
      </c>
      <c r="I7" s="68">
        <v>3651.33</v>
      </c>
      <c r="J7" s="68">
        <v>19956.77</v>
      </c>
    </row>
    <row r="8" spans="1:10" ht="24" customHeight="1" x14ac:dyDescent="0.25">
      <c r="A8" s="60">
        <v>5</v>
      </c>
      <c r="B8" s="31" t="s">
        <v>133</v>
      </c>
      <c r="C8" s="61">
        <v>250</v>
      </c>
      <c r="D8" s="70">
        <v>733.5</v>
      </c>
      <c r="E8" s="69">
        <v>151.30000000000001</v>
      </c>
      <c r="F8" s="61">
        <v>884.79</v>
      </c>
      <c r="G8" s="67">
        <v>250</v>
      </c>
      <c r="H8" s="68">
        <v>16121.67</v>
      </c>
      <c r="I8" s="68">
        <v>4903.1400000000003</v>
      </c>
      <c r="J8" s="68">
        <v>21024.81</v>
      </c>
    </row>
    <row r="9" spans="1:10" ht="24" customHeight="1" x14ac:dyDescent="0.25">
      <c r="A9" s="60">
        <v>6</v>
      </c>
      <c r="B9" s="31" t="s">
        <v>299</v>
      </c>
      <c r="C9" s="61">
        <v>238</v>
      </c>
      <c r="D9" s="61">
        <v>696.36</v>
      </c>
      <c r="E9" s="69">
        <v>124.4</v>
      </c>
      <c r="F9" s="61">
        <v>820.77</v>
      </c>
      <c r="G9" s="67">
        <v>238</v>
      </c>
      <c r="H9" s="68">
        <v>14362.04</v>
      </c>
      <c r="I9" s="68">
        <v>5037.21</v>
      </c>
      <c r="J9" s="68">
        <v>19399.25</v>
      </c>
    </row>
    <row r="10" spans="1:10" ht="24" customHeight="1" x14ac:dyDescent="0.25">
      <c r="A10" s="60">
        <v>7</v>
      </c>
      <c r="B10" s="31" t="s">
        <v>135</v>
      </c>
      <c r="C10" s="61">
        <v>21</v>
      </c>
      <c r="D10" s="61">
        <v>750.62</v>
      </c>
      <c r="E10" s="69">
        <v>156.54</v>
      </c>
      <c r="F10" s="61">
        <v>907.16</v>
      </c>
      <c r="G10" s="67">
        <v>21</v>
      </c>
      <c r="H10" s="68">
        <v>16741</v>
      </c>
      <c r="I10" s="68">
        <v>6066.98</v>
      </c>
      <c r="J10" s="68">
        <v>22807.99</v>
      </c>
    </row>
    <row r="11" spans="1:10" ht="24" customHeight="1" x14ac:dyDescent="0.25">
      <c r="A11" s="60">
        <v>8</v>
      </c>
      <c r="B11" s="31" t="s">
        <v>136</v>
      </c>
      <c r="C11" s="65"/>
      <c r="D11" s="65"/>
      <c r="E11" s="71"/>
      <c r="F11" s="65"/>
      <c r="G11" s="64"/>
      <c r="H11" s="65"/>
      <c r="I11" s="65"/>
      <c r="J11" s="65"/>
    </row>
    <row r="12" spans="1:10" ht="24" customHeight="1" x14ac:dyDescent="0.25">
      <c r="A12" s="60">
        <v>9</v>
      </c>
      <c r="B12" s="31" t="s">
        <v>137</v>
      </c>
      <c r="C12" s="61">
        <v>32</v>
      </c>
      <c r="D12" s="61">
        <v>696.06</v>
      </c>
      <c r="E12" s="69">
        <v>114.85</v>
      </c>
      <c r="F12" s="61">
        <v>810.91</v>
      </c>
      <c r="G12" s="67">
        <v>32</v>
      </c>
      <c r="H12" s="68">
        <v>14875.67</v>
      </c>
      <c r="I12" s="68">
        <v>5334.44</v>
      </c>
      <c r="J12" s="68">
        <v>20210.099999999999</v>
      </c>
    </row>
    <row r="13" spans="1:10" ht="24" customHeight="1" x14ac:dyDescent="0.25">
      <c r="A13" s="60">
        <v>10</v>
      </c>
      <c r="B13" s="31" t="s">
        <v>138</v>
      </c>
      <c r="C13" s="61">
        <v>59</v>
      </c>
      <c r="D13" s="61">
        <v>713.52</v>
      </c>
      <c r="E13" s="69">
        <v>93.5</v>
      </c>
      <c r="F13" s="61">
        <v>807.02</v>
      </c>
      <c r="G13" s="67">
        <v>59</v>
      </c>
      <c r="H13" s="68">
        <v>13859.94</v>
      </c>
      <c r="I13" s="68">
        <v>3113.79</v>
      </c>
      <c r="J13" s="68">
        <v>16973.740000000002</v>
      </c>
    </row>
    <row r="14" spans="1:10" ht="24" customHeight="1" x14ac:dyDescent="0.25">
      <c r="A14" s="60">
        <v>11</v>
      </c>
      <c r="B14" s="31" t="s">
        <v>139</v>
      </c>
      <c r="C14" s="65"/>
      <c r="D14" s="65"/>
      <c r="E14" s="71"/>
      <c r="F14" s="65"/>
      <c r="G14" s="64"/>
      <c r="H14" s="65"/>
      <c r="I14" s="65"/>
      <c r="J14" s="65"/>
    </row>
    <row r="15" spans="1:10" ht="24" customHeight="1" x14ac:dyDescent="0.25">
      <c r="A15" s="60">
        <v>12</v>
      </c>
      <c r="B15" s="31" t="s">
        <v>301</v>
      </c>
      <c r="C15" s="61">
        <v>30</v>
      </c>
      <c r="D15" s="61">
        <v>736.65</v>
      </c>
      <c r="E15" s="69">
        <v>140.51</v>
      </c>
      <c r="F15" s="61">
        <v>877.16</v>
      </c>
      <c r="G15" s="67">
        <v>30</v>
      </c>
      <c r="H15" s="68">
        <v>15030.19</v>
      </c>
      <c r="I15" s="68">
        <v>4510.24</v>
      </c>
      <c r="J15" s="68">
        <v>19540.43</v>
      </c>
    </row>
    <row r="16" spans="1:10" ht="24" customHeight="1" x14ac:dyDescent="0.25">
      <c r="A16" s="60">
        <v>13</v>
      </c>
      <c r="B16" s="31" t="s">
        <v>302</v>
      </c>
      <c r="C16" s="61">
        <v>60</v>
      </c>
      <c r="D16" s="61">
        <v>705.75</v>
      </c>
      <c r="E16" s="69">
        <v>93.67</v>
      </c>
      <c r="F16" s="61">
        <v>799.42</v>
      </c>
      <c r="G16" s="67">
        <v>60</v>
      </c>
      <c r="H16" s="68">
        <v>14669.55</v>
      </c>
      <c r="I16" s="68">
        <v>3345.4</v>
      </c>
      <c r="J16" s="68">
        <v>18014.939999999999</v>
      </c>
    </row>
    <row r="17" spans="1:10" ht="24" customHeight="1" x14ac:dyDescent="0.25">
      <c r="A17" s="60">
        <v>14</v>
      </c>
      <c r="B17" s="31" t="s">
        <v>303</v>
      </c>
      <c r="C17" s="61">
        <v>9</v>
      </c>
      <c r="D17" s="61">
        <v>801.01</v>
      </c>
      <c r="E17" s="72">
        <v>177.68</v>
      </c>
      <c r="F17" s="61">
        <v>978.68</v>
      </c>
      <c r="G17" s="67">
        <v>9</v>
      </c>
      <c r="H17" s="68">
        <v>17791.64</v>
      </c>
      <c r="I17" s="68">
        <v>5419.22</v>
      </c>
      <c r="J17" s="68">
        <v>23210.85</v>
      </c>
    </row>
    <row r="18" spans="1:10" ht="24" customHeight="1" x14ac:dyDescent="0.25">
      <c r="A18" s="60">
        <v>15</v>
      </c>
      <c r="B18" s="31" t="s">
        <v>304</v>
      </c>
      <c r="C18" s="61">
        <v>29</v>
      </c>
      <c r="D18" s="61">
        <v>758.78</v>
      </c>
      <c r="E18" s="69">
        <v>99.61</v>
      </c>
      <c r="F18" s="61">
        <v>858.39</v>
      </c>
      <c r="G18" s="67">
        <v>29</v>
      </c>
      <c r="H18" s="68">
        <v>15505.43</v>
      </c>
      <c r="I18" s="68">
        <v>2574.34</v>
      </c>
      <c r="J18" s="68">
        <v>18079.78</v>
      </c>
    </row>
    <row r="19" spans="1:10" ht="24" customHeight="1" x14ac:dyDescent="0.25">
      <c r="A19" s="60">
        <v>16</v>
      </c>
      <c r="B19" s="31" t="s">
        <v>144</v>
      </c>
      <c r="C19" s="61">
        <v>24</v>
      </c>
      <c r="D19" s="61">
        <v>852.97</v>
      </c>
      <c r="E19" s="69">
        <v>137.16</v>
      </c>
      <c r="F19" s="61">
        <v>990.13</v>
      </c>
      <c r="G19" s="67">
        <v>24</v>
      </c>
      <c r="H19" s="68">
        <v>14946.09</v>
      </c>
      <c r="I19" s="68">
        <v>1745.87</v>
      </c>
      <c r="J19" s="68">
        <v>16691.96</v>
      </c>
    </row>
    <row r="20" spans="1:10" ht="24" customHeight="1" x14ac:dyDescent="0.25">
      <c r="A20" s="60">
        <v>17</v>
      </c>
      <c r="B20" s="31" t="s">
        <v>128</v>
      </c>
      <c r="C20" s="61">
        <v>25</v>
      </c>
      <c r="D20" s="61">
        <v>861.48</v>
      </c>
      <c r="E20" s="66">
        <v>134.01</v>
      </c>
      <c r="F20" s="61">
        <v>995.49</v>
      </c>
      <c r="G20" s="67">
        <v>25</v>
      </c>
      <c r="H20" s="68">
        <v>14050.5</v>
      </c>
      <c r="I20" s="68">
        <v>2458.84</v>
      </c>
      <c r="J20" s="68">
        <v>16509.34</v>
      </c>
    </row>
    <row r="21" spans="1:10" ht="24" customHeight="1" x14ac:dyDescent="0.25">
      <c r="A21" s="60">
        <v>18</v>
      </c>
      <c r="B21" s="31" t="s">
        <v>145</v>
      </c>
      <c r="C21" s="61">
        <v>15</v>
      </c>
      <c r="D21" s="68">
        <v>1047.4100000000001</v>
      </c>
      <c r="E21" s="66">
        <v>220.14</v>
      </c>
      <c r="F21" s="61">
        <v>1267.55</v>
      </c>
      <c r="G21" s="67">
        <v>15</v>
      </c>
      <c r="H21" s="68">
        <v>15911</v>
      </c>
      <c r="I21" s="68">
        <v>2826.95</v>
      </c>
      <c r="J21" s="68">
        <v>18737.95</v>
      </c>
    </row>
    <row r="22" spans="1:10" ht="24" customHeight="1" x14ac:dyDescent="0.25">
      <c r="A22" s="60">
        <v>19</v>
      </c>
      <c r="B22" s="31" t="s">
        <v>146</v>
      </c>
      <c r="C22" s="61">
        <v>15</v>
      </c>
      <c r="D22" s="68">
        <v>1040.57</v>
      </c>
      <c r="E22" s="66">
        <v>148.03</v>
      </c>
      <c r="F22" s="61">
        <v>1188.5999999999999</v>
      </c>
      <c r="G22" s="67">
        <v>15</v>
      </c>
      <c r="H22" s="68">
        <v>13550.41</v>
      </c>
      <c r="I22" s="68">
        <v>1416.47</v>
      </c>
      <c r="J22" s="68">
        <v>14966.88</v>
      </c>
    </row>
    <row r="23" spans="1:10" ht="24" customHeight="1" x14ac:dyDescent="0.25">
      <c r="A23" s="60">
        <v>20</v>
      </c>
      <c r="B23" s="31" t="s">
        <v>147</v>
      </c>
      <c r="C23" s="61">
        <v>4</v>
      </c>
      <c r="D23" s="68">
        <v>1321.38</v>
      </c>
      <c r="E23" s="66">
        <v>201.26</v>
      </c>
      <c r="F23" s="61">
        <v>1522.64</v>
      </c>
      <c r="G23" s="67">
        <v>4</v>
      </c>
      <c r="H23" s="68">
        <v>14256.4</v>
      </c>
      <c r="I23" s="68">
        <v>779.14</v>
      </c>
      <c r="J23" s="68">
        <v>15035.53</v>
      </c>
    </row>
    <row r="24" spans="1:10" ht="24" customHeight="1" x14ac:dyDescent="0.25">
      <c r="A24" s="78"/>
      <c r="B24" s="79" t="s">
        <v>115</v>
      </c>
      <c r="C24" s="73">
        <v>896</v>
      </c>
      <c r="D24" s="74">
        <v>742.33</v>
      </c>
      <c r="E24" s="75">
        <v>168.02</v>
      </c>
      <c r="F24" s="73">
        <v>910.35</v>
      </c>
      <c r="G24" s="76">
        <v>872</v>
      </c>
      <c r="H24" s="77">
        <v>15281.96</v>
      </c>
      <c r="I24" s="77">
        <v>4937.33</v>
      </c>
      <c r="J24" s="77">
        <v>20219.28</v>
      </c>
    </row>
    <row r="26" spans="1:10" x14ac:dyDescent="0.25">
      <c r="D26" s="59"/>
    </row>
    <row r="27" spans="1:10" x14ac:dyDescent="0.25">
      <c r="D27" s="59"/>
      <c r="F27" s="59"/>
    </row>
  </sheetData>
  <mergeCells count="7">
    <mergeCell ref="A1:J1"/>
    <mergeCell ref="A2:A3"/>
    <mergeCell ref="B2:B3"/>
    <mergeCell ref="C2:C3"/>
    <mergeCell ref="D2:F2"/>
    <mergeCell ref="G2:G3"/>
    <mergeCell ref="H2:J2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tabSelected="1" view="pageBreakPreview" zoomScale="90" zoomScaleNormal="90" zoomScaleSheetLayoutView="90" workbookViewId="0">
      <pane ySplit="3" topLeftCell="A55" activePane="bottomLeft" state="frozen"/>
      <selection pane="bottomLeft" activeCell="C98" sqref="C98"/>
    </sheetView>
  </sheetViews>
  <sheetFormatPr defaultColWidth="9.8984375" defaultRowHeight="21" x14ac:dyDescent="0.6"/>
  <cols>
    <col min="1" max="1" width="4.8984375" style="119" bestFit="1" customWidth="1"/>
    <col min="2" max="2" width="3.3984375" style="119" bestFit="1" customWidth="1"/>
    <col min="3" max="3" width="8.296875" style="119" customWidth="1"/>
    <col min="4" max="4" width="5.19921875" style="119" bestFit="1" customWidth="1"/>
    <col min="5" max="5" width="17.19921875" style="119" customWidth="1"/>
    <col min="6" max="6" width="5.69921875" style="120" customWidth="1"/>
    <col min="7" max="7" width="17.69921875" style="119" customWidth="1"/>
    <col min="8" max="8" width="11.59765625" style="119" bestFit="1" customWidth="1"/>
    <col min="9" max="9" width="9.59765625" style="119" bestFit="1" customWidth="1"/>
    <col min="10" max="10" width="8.3984375" style="119" bestFit="1" customWidth="1"/>
    <col min="11" max="11" width="8.796875" style="119" customWidth="1"/>
    <col min="12" max="12" width="13" style="119" bestFit="1" customWidth="1"/>
    <col min="13" max="13" width="10.59765625" style="119" customWidth="1"/>
    <col min="14" max="14" width="9.69921875" style="119" bestFit="1" customWidth="1"/>
    <col min="15" max="15" width="8.3984375" style="119" bestFit="1" customWidth="1"/>
    <col min="16" max="16" width="9.69921875" style="119" bestFit="1" customWidth="1"/>
    <col min="17" max="18" width="5.09765625" style="119" bestFit="1" customWidth="1"/>
    <col min="19" max="19" width="5.3984375" style="119" customWidth="1"/>
    <col min="20" max="22" width="15" style="119" hidden="1" customWidth="1"/>
    <col min="23" max="24" width="9.8984375" style="119" hidden="1" customWidth="1"/>
    <col min="25" max="26" width="11" style="131" hidden="1" customWidth="1"/>
    <col min="27" max="28" width="9.8984375" style="119" hidden="1" customWidth="1"/>
    <col min="29" max="30" width="11" style="131" hidden="1" customWidth="1"/>
    <col min="31" max="31" width="9.8984375" style="119" hidden="1" customWidth="1"/>
    <col min="32" max="32" width="0" style="119" hidden="1" customWidth="1"/>
    <col min="33" max="34" width="11" style="131" hidden="1" customWidth="1"/>
    <col min="35" max="40" width="0" style="119" hidden="1" customWidth="1"/>
    <col min="41" max="16384" width="9.8984375" style="119"/>
  </cols>
  <sheetData>
    <row r="1" spans="1:39" x14ac:dyDescent="0.6">
      <c r="A1" s="192" t="s">
        <v>321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27"/>
      <c r="U1" s="127"/>
      <c r="V1" s="127"/>
      <c r="W1" s="128"/>
      <c r="X1" s="129"/>
      <c r="Y1" s="130" t="s">
        <v>255</v>
      </c>
    </row>
    <row r="2" spans="1:39" x14ac:dyDescent="0.6">
      <c r="A2" s="193" t="s">
        <v>0</v>
      </c>
      <c r="B2" s="194" t="s">
        <v>1</v>
      </c>
      <c r="C2" s="194" t="s">
        <v>2</v>
      </c>
      <c r="D2" s="194" t="s">
        <v>3</v>
      </c>
      <c r="E2" s="195" t="s">
        <v>4</v>
      </c>
      <c r="F2" s="197" t="s">
        <v>289</v>
      </c>
      <c r="G2" s="196" t="s">
        <v>319</v>
      </c>
      <c r="H2" s="194" t="s">
        <v>5</v>
      </c>
      <c r="I2" s="194"/>
      <c r="J2" s="194"/>
      <c r="K2" s="194"/>
      <c r="L2" s="194" t="s">
        <v>6</v>
      </c>
      <c r="M2" s="194"/>
      <c r="N2" s="194"/>
      <c r="O2" s="194"/>
      <c r="P2" s="194"/>
      <c r="Q2" s="194" t="s">
        <v>7</v>
      </c>
      <c r="R2" s="194"/>
      <c r="S2" s="194"/>
      <c r="T2" s="186" t="s">
        <v>256</v>
      </c>
      <c r="U2" s="188" t="s">
        <v>243</v>
      </c>
      <c r="V2" s="190" t="s">
        <v>256</v>
      </c>
      <c r="W2" s="132"/>
      <c r="X2" s="132"/>
      <c r="Y2" s="133"/>
      <c r="Z2" s="133"/>
      <c r="AA2" s="132"/>
      <c r="AB2" s="132"/>
      <c r="AC2" s="133"/>
      <c r="AD2" s="133"/>
      <c r="AE2" s="132"/>
      <c r="AF2" s="132"/>
    </row>
    <row r="3" spans="1:39" ht="42" x14ac:dyDescent="0.6">
      <c r="A3" s="193"/>
      <c r="B3" s="194"/>
      <c r="C3" s="194"/>
      <c r="D3" s="194"/>
      <c r="E3" s="195"/>
      <c r="F3" s="198"/>
      <c r="G3" s="196"/>
      <c r="H3" s="80" t="s">
        <v>8</v>
      </c>
      <c r="I3" s="81" t="s">
        <v>9</v>
      </c>
      <c r="J3" s="155" t="s">
        <v>10</v>
      </c>
      <c r="K3" s="155" t="s">
        <v>11</v>
      </c>
      <c r="L3" s="80" t="s">
        <v>12</v>
      </c>
      <c r="M3" s="82" t="s">
        <v>320</v>
      </c>
      <c r="N3" s="155" t="s">
        <v>13</v>
      </c>
      <c r="O3" s="155" t="s">
        <v>14</v>
      </c>
      <c r="P3" s="83" t="s">
        <v>11</v>
      </c>
      <c r="Q3" s="155" t="s">
        <v>15</v>
      </c>
      <c r="R3" s="155" t="s">
        <v>16</v>
      </c>
      <c r="S3" s="155" t="s">
        <v>17</v>
      </c>
      <c r="T3" s="187"/>
      <c r="U3" s="189"/>
      <c r="V3" s="191"/>
      <c r="W3" s="132"/>
      <c r="X3" s="132"/>
      <c r="Y3" s="133"/>
      <c r="Z3" s="133"/>
      <c r="AA3" s="134"/>
      <c r="AB3" s="132"/>
      <c r="AC3" s="135"/>
      <c r="AD3" s="133"/>
      <c r="AE3" s="132"/>
      <c r="AF3" s="132"/>
      <c r="AG3" s="133"/>
      <c r="AH3" s="133"/>
      <c r="AI3" s="134"/>
      <c r="AJ3" s="132"/>
      <c r="AK3" s="135"/>
      <c r="AL3" s="132"/>
      <c r="AM3" s="132"/>
    </row>
    <row r="4" spans="1:39" x14ac:dyDescent="0.6">
      <c r="A4" s="34">
        <v>1</v>
      </c>
      <c r="B4" s="34">
        <v>8</v>
      </c>
      <c r="C4" s="84" t="s">
        <v>18</v>
      </c>
      <c r="D4" s="34" t="s">
        <v>19</v>
      </c>
      <c r="E4" s="84" t="s">
        <v>148</v>
      </c>
      <c r="F4" s="34">
        <v>17</v>
      </c>
      <c r="G4" s="84" t="s">
        <v>128</v>
      </c>
      <c r="H4" s="101">
        <v>197142282.09</v>
      </c>
      <c r="I4" s="101">
        <v>190668</v>
      </c>
      <c r="J4" s="101">
        <v>1033.96</v>
      </c>
      <c r="K4" s="101">
        <v>995.49</v>
      </c>
      <c r="L4" s="156">
        <v>307380197.94</v>
      </c>
      <c r="M4" s="175">
        <v>15912.584999999999</v>
      </c>
      <c r="N4" s="159">
        <v>16934</v>
      </c>
      <c r="O4" s="101">
        <v>18151.66</v>
      </c>
      <c r="P4" s="101">
        <v>16509.34</v>
      </c>
      <c r="Q4" s="85" t="str">
        <f t="shared" ref="Q4:Q15" si="0">IF(J4&lt;K4,"ผ่าน","ไม่ผ่าน")</f>
        <v>ไม่ผ่าน</v>
      </c>
      <c r="R4" s="85" t="str">
        <f>IF(O4&lt;P4,"ผ่าน","ไม่ผ่าน")</f>
        <v>ไม่ผ่าน</v>
      </c>
      <c r="S4" s="85" t="str">
        <f t="shared" ref="S4:S15" si="1">IF(AND(J4&lt;K4,O4&lt;P4),"ผ่าน","ไม่ผ่าน")</f>
        <v>ไม่ผ่าน</v>
      </c>
      <c r="T4" s="84"/>
      <c r="U4" s="132" t="s">
        <v>144</v>
      </c>
      <c r="V4" s="132" t="s">
        <v>144</v>
      </c>
      <c r="W4" s="163" t="s">
        <v>257</v>
      </c>
      <c r="X4" s="163"/>
      <c r="Y4" s="164"/>
      <c r="Z4" s="164"/>
      <c r="AA4" s="165"/>
      <c r="AB4" s="165"/>
      <c r="AC4" s="165"/>
      <c r="AD4" s="165"/>
      <c r="AE4" s="163"/>
      <c r="AF4" s="163"/>
      <c r="AG4" s="163"/>
      <c r="AH4" s="163"/>
      <c r="AI4" s="163"/>
      <c r="AJ4" s="163"/>
      <c r="AK4" s="163"/>
      <c r="AL4" s="136"/>
      <c r="AM4" s="132"/>
    </row>
    <row r="5" spans="1:39" x14ac:dyDescent="0.6">
      <c r="A5" s="34">
        <v>2</v>
      </c>
      <c r="B5" s="34">
        <v>8</v>
      </c>
      <c r="C5" s="84" t="s">
        <v>18</v>
      </c>
      <c r="D5" s="34" t="s">
        <v>20</v>
      </c>
      <c r="E5" s="84" t="s">
        <v>149</v>
      </c>
      <c r="F5" s="34">
        <v>6</v>
      </c>
      <c r="G5" s="84" t="s">
        <v>299</v>
      </c>
      <c r="H5" s="101">
        <v>46498466.5</v>
      </c>
      <c r="I5" s="101">
        <v>47331</v>
      </c>
      <c r="J5" s="101">
        <v>982.41</v>
      </c>
      <c r="K5" s="101">
        <v>820.77</v>
      </c>
      <c r="L5" s="156">
        <v>9259082.0700000003</v>
      </c>
      <c r="M5" s="176">
        <v>610.77980000000002</v>
      </c>
      <c r="N5" s="159">
        <v>629.52</v>
      </c>
      <c r="O5" s="101">
        <v>14708.17</v>
      </c>
      <c r="P5" s="101">
        <v>19399.25</v>
      </c>
      <c r="Q5" s="85" t="str">
        <f t="shared" si="0"/>
        <v>ไม่ผ่าน</v>
      </c>
      <c r="R5" s="85" t="str">
        <f t="shared" ref="R5:R15" si="2">IF(O5&lt;P5,"ผ่าน","ไม่ผ่าน")</f>
        <v>ผ่าน</v>
      </c>
      <c r="S5" s="85" t="str">
        <f t="shared" si="1"/>
        <v>ไม่ผ่าน</v>
      </c>
      <c r="T5" s="84"/>
      <c r="U5" s="132" t="s">
        <v>134</v>
      </c>
      <c r="V5" s="132" t="s">
        <v>134</v>
      </c>
      <c r="W5" s="163" t="s">
        <v>258</v>
      </c>
      <c r="X5" s="163"/>
      <c r="Y5" s="164"/>
      <c r="Z5" s="164"/>
      <c r="AA5" s="165"/>
      <c r="AB5" s="165"/>
      <c r="AC5" s="165"/>
      <c r="AD5" s="165"/>
      <c r="AE5" s="163"/>
      <c r="AF5" s="163"/>
      <c r="AG5" s="165"/>
      <c r="AH5" s="163"/>
      <c r="AI5" s="163"/>
      <c r="AJ5" s="163"/>
      <c r="AK5" s="163"/>
      <c r="AL5" s="136"/>
      <c r="AM5" s="132"/>
    </row>
    <row r="6" spans="1:39" x14ac:dyDescent="0.6">
      <c r="A6" s="34">
        <v>3</v>
      </c>
      <c r="B6" s="34">
        <v>8</v>
      </c>
      <c r="C6" s="84" t="s">
        <v>18</v>
      </c>
      <c r="D6" s="34" t="s">
        <v>21</v>
      </c>
      <c r="E6" s="84" t="s">
        <v>150</v>
      </c>
      <c r="F6" s="34">
        <v>6</v>
      </c>
      <c r="G6" s="84" t="s">
        <v>299</v>
      </c>
      <c r="H6" s="101">
        <v>43727716.109999999</v>
      </c>
      <c r="I6" s="101">
        <v>51580</v>
      </c>
      <c r="J6" s="101">
        <v>847.76</v>
      </c>
      <c r="K6" s="101">
        <v>820.77</v>
      </c>
      <c r="L6" s="156">
        <v>10764560.1</v>
      </c>
      <c r="M6" s="178">
        <v>728.78729999999996</v>
      </c>
      <c r="N6" s="159">
        <v>726.9</v>
      </c>
      <c r="O6" s="101">
        <v>14808.78</v>
      </c>
      <c r="P6" s="101">
        <v>19399.25</v>
      </c>
      <c r="Q6" s="85" t="str">
        <f t="shared" si="0"/>
        <v>ไม่ผ่าน</v>
      </c>
      <c r="R6" s="85" t="str">
        <f>IF(O6&lt;P6,"ผ่าน","ไม่ผ่าน")</f>
        <v>ผ่าน</v>
      </c>
      <c r="S6" s="85" t="str">
        <f t="shared" si="1"/>
        <v>ไม่ผ่าน</v>
      </c>
      <c r="T6" s="84"/>
      <c r="U6" s="132" t="s">
        <v>134</v>
      </c>
      <c r="V6" s="132" t="s">
        <v>134</v>
      </c>
      <c r="W6" s="163" t="s">
        <v>258</v>
      </c>
      <c r="X6" s="163"/>
      <c r="Y6" s="164"/>
      <c r="Z6" s="164"/>
      <c r="AA6" s="165"/>
      <c r="AB6" s="165"/>
      <c r="AC6" s="165"/>
      <c r="AD6" s="165"/>
      <c r="AE6" s="163"/>
      <c r="AF6" s="163"/>
      <c r="AG6" s="163"/>
      <c r="AH6" s="163"/>
      <c r="AI6" s="163"/>
      <c r="AJ6" s="163"/>
      <c r="AK6" s="163"/>
      <c r="AL6" s="136"/>
      <c r="AM6" s="132"/>
    </row>
    <row r="7" spans="1:39" s="139" customFormat="1" x14ac:dyDescent="0.6">
      <c r="A7" s="56">
        <v>4</v>
      </c>
      <c r="B7" s="56">
        <v>8</v>
      </c>
      <c r="C7" s="86" t="s">
        <v>18</v>
      </c>
      <c r="D7" s="56" t="s">
        <v>22</v>
      </c>
      <c r="E7" s="86" t="s">
        <v>151</v>
      </c>
      <c r="F7" s="56">
        <v>5</v>
      </c>
      <c r="G7" s="87" t="s">
        <v>133</v>
      </c>
      <c r="H7" s="101">
        <v>34389056.020000003</v>
      </c>
      <c r="I7" s="101">
        <v>48301</v>
      </c>
      <c r="J7" s="101">
        <v>711.97</v>
      </c>
      <c r="K7" s="101">
        <v>884.79</v>
      </c>
      <c r="L7" s="156">
        <v>16110459.970000001</v>
      </c>
      <c r="M7" s="176">
        <v>801.87339999999995</v>
      </c>
      <c r="N7" s="159">
        <v>831.34</v>
      </c>
      <c r="O7" s="101">
        <v>19378.96</v>
      </c>
      <c r="P7" s="101">
        <v>21024.81</v>
      </c>
      <c r="Q7" s="85" t="str">
        <f t="shared" si="0"/>
        <v>ผ่าน</v>
      </c>
      <c r="R7" s="85" t="str">
        <f t="shared" si="2"/>
        <v>ผ่าน</v>
      </c>
      <c r="S7" s="85" t="str">
        <f t="shared" si="1"/>
        <v>ผ่าน</v>
      </c>
      <c r="T7" s="86"/>
      <c r="U7" s="137" t="s">
        <v>134</v>
      </c>
      <c r="V7" s="137" t="s">
        <v>133</v>
      </c>
      <c r="W7" s="163" t="s">
        <v>259</v>
      </c>
      <c r="X7" s="163"/>
      <c r="Y7" s="164"/>
      <c r="Z7" s="164"/>
      <c r="AA7" s="165"/>
      <c r="AB7" s="165"/>
      <c r="AC7" s="165"/>
      <c r="AD7" s="165"/>
      <c r="AE7" s="163"/>
      <c r="AF7" s="163"/>
      <c r="AG7" s="165"/>
      <c r="AH7" s="163"/>
      <c r="AI7" s="163"/>
      <c r="AJ7" s="163"/>
      <c r="AK7" s="163"/>
      <c r="AL7" s="138"/>
      <c r="AM7" s="137"/>
    </row>
    <row r="8" spans="1:39" x14ac:dyDescent="0.6">
      <c r="A8" s="34">
        <v>5</v>
      </c>
      <c r="B8" s="34">
        <v>8</v>
      </c>
      <c r="C8" s="84" t="s">
        <v>18</v>
      </c>
      <c r="D8" s="34" t="s">
        <v>23</v>
      </c>
      <c r="E8" s="84" t="s">
        <v>152</v>
      </c>
      <c r="F8" s="34">
        <v>5</v>
      </c>
      <c r="G8" s="84" t="s">
        <v>133</v>
      </c>
      <c r="H8" s="101">
        <v>23438016.640000001</v>
      </c>
      <c r="I8" s="101">
        <v>30850</v>
      </c>
      <c r="J8" s="101">
        <v>759.74</v>
      </c>
      <c r="K8" s="101">
        <v>884.79</v>
      </c>
      <c r="L8" s="156">
        <v>7692205.0499999998</v>
      </c>
      <c r="M8" s="176">
        <v>541.72230000000002</v>
      </c>
      <c r="N8" s="159">
        <v>575.14</v>
      </c>
      <c r="O8" s="101">
        <v>13374.4</v>
      </c>
      <c r="P8" s="101">
        <v>21024.81</v>
      </c>
      <c r="Q8" s="85" t="str">
        <f t="shared" si="0"/>
        <v>ผ่าน</v>
      </c>
      <c r="R8" s="85" t="str">
        <f t="shared" si="2"/>
        <v>ผ่าน</v>
      </c>
      <c r="S8" s="85" t="str">
        <f t="shared" si="1"/>
        <v>ผ่าน</v>
      </c>
      <c r="T8" s="140"/>
      <c r="U8" s="141" t="s">
        <v>133</v>
      </c>
      <c r="V8" s="141" t="s">
        <v>133</v>
      </c>
      <c r="W8" s="163" t="s">
        <v>259</v>
      </c>
      <c r="X8" s="163"/>
      <c r="Y8" s="164"/>
      <c r="Z8" s="164"/>
      <c r="AA8" s="165"/>
      <c r="AB8" s="165"/>
      <c r="AC8" s="165"/>
      <c r="AD8" s="165"/>
      <c r="AE8" s="163"/>
      <c r="AF8" s="163"/>
      <c r="AG8" s="165"/>
      <c r="AH8" s="163"/>
      <c r="AI8" s="163"/>
      <c r="AJ8" s="163"/>
      <c r="AK8" s="163"/>
      <c r="AL8" s="136"/>
      <c r="AM8" s="132"/>
    </row>
    <row r="9" spans="1:39" x14ac:dyDescent="0.6">
      <c r="A9" s="34">
        <v>6</v>
      </c>
      <c r="B9" s="34">
        <v>8</v>
      </c>
      <c r="C9" s="84" t="s">
        <v>18</v>
      </c>
      <c r="D9" s="34" t="s">
        <v>24</v>
      </c>
      <c r="E9" s="84" t="s">
        <v>153</v>
      </c>
      <c r="F9" s="34">
        <v>6</v>
      </c>
      <c r="G9" s="84" t="s">
        <v>299</v>
      </c>
      <c r="H9" s="101">
        <v>49731814.799999997</v>
      </c>
      <c r="I9" s="101">
        <v>64953</v>
      </c>
      <c r="J9" s="101">
        <v>765.66</v>
      </c>
      <c r="K9" s="101">
        <v>820.77</v>
      </c>
      <c r="L9" s="156">
        <v>10880040.640000001</v>
      </c>
      <c r="M9" s="176">
        <v>976.33730000000003</v>
      </c>
      <c r="N9" s="159">
        <v>1047.92</v>
      </c>
      <c r="O9" s="101">
        <v>10382.51</v>
      </c>
      <c r="P9" s="101">
        <v>19399.25</v>
      </c>
      <c r="Q9" s="85" t="str">
        <f t="shared" si="0"/>
        <v>ผ่าน</v>
      </c>
      <c r="R9" s="85" t="str">
        <f t="shared" si="2"/>
        <v>ผ่าน</v>
      </c>
      <c r="S9" s="85" t="str">
        <f t="shared" si="1"/>
        <v>ผ่าน</v>
      </c>
      <c r="T9" s="84"/>
      <c r="U9" s="132" t="s">
        <v>134</v>
      </c>
      <c r="V9" s="132" t="s">
        <v>134</v>
      </c>
      <c r="W9" s="163" t="s">
        <v>258</v>
      </c>
      <c r="X9" s="163"/>
      <c r="Y9" s="164"/>
      <c r="Z9" s="164"/>
      <c r="AA9" s="165"/>
      <c r="AB9" s="165"/>
      <c r="AC9" s="165"/>
      <c r="AD9" s="165"/>
      <c r="AE9" s="163"/>
      <c r="AF9" s="163"/>
      <c r="AG9" s="163"/>
      <c r="AH9" s="163"/>
      <c r="AI9" s="163"/>
      <c r="AJ9" s="163"/>
      <c r="AK9" s="163"/>
      <c r="AL9" s="136"/>
      <c r="AM9" s="132"/>
    </row>
    <row r="10" spans="1:39" x14ac:dyDescent="0.6">
      <c r="A10" s="34">
        <v>7</v>
      </c>
      <c r="B10" s="34">
        <v>8</v>
      </c>
      <c r="C10" s="84" t="s">
        <v>18</v>
      </c>
      <c r="D10" s="34" t="s">
        <v>25</v>
      </c>
      <c r="E10" s="84" t="s">
        <v>154</v>
      </c>
      <c r="F10" s="34">
        <v>6</v>
      </c>
      <c r="G10" s="84" t="s">
        <v>299</v>
      </c>
      <c r="H10" s="101">
        <v>51418346.659999996</v>
      </c>
      <c r="I10" s="101">
        <v>63789</v>
      </c>
      <c r="J10" s="101">
        <v>806.07</v>
      </c>
      <c r="K10" s="101">
        <v>820.77</v>
      </c>
      <c r="L10" s="156">
        <v>16561060.66</v>
      </c>
      <c r="M10" s="176">
        <v>995.11850000000004</v>
      </c>
      <c r="N10" s="159">
        <v>1010.87</v>
      </c>
      <c r="O10" s="101">
        <v>16382.9</v>
      </c>
      <c r="P10" s="101">
        <v>19399.25</v>
      </c>
      <c r="Q10" s="85" t="str">
        <f t="shared" si="0"/>
        <v>ผ่าน</v>
      </c>
      <c r="R10" s="85" t="str">
        <f t="shared" si="2"/>
        <v>ผ่าน</v>
      </c>
      <c r="S10" s="85" t="str">
        <f t="shared" si="1"/>
        <v>ผ่าน</v>
      </c>
      <c r="T10" s="84"/>
      <c r="U10" s="132" t="s">
        <v>135</v>
      </c>
      <c r="V10" s="132" t="s">
        <v>135</v>
      </c>
      <c r="W10" s="163" t="s">
        <v>260</v>
      </c>
      <c r="X10" s="163"/>
      <c r="Y10" s="164"/>
      <c r="Z10" s="164"/>
      <c r="AA10" s="165"/>
      <c r="AB10" s="165"/>
      <c r="AC10" s="165"/>
      <c r="AD10" s="165"/>
      <c r="AE10" s="163"/>
      <c r="AF10" s="163"/>
      <c r="AG10" s="163"/>
      <c r="AH10" s="163"/>
      <c r="AI10" s="163"/>
      <c r="AJ10" s="163"/>
      <c r="AK10" s="163"/>
      <c r="AL10" s="136"/>
      <c r="AM10" s="132"/>
    </row>
    <row r="11" spans="1:39" x14ac:dyDescent="0.6">
      <c r="A11" s="34">
        <v>8</v>
      </c>
      <c r="B11" s="34">
        <v>8</v>
      </c>
      <c r="C11" s="84" t="s">
        <v>18</v>
      </c>
      <c r="D11" s="34" t="s">
        <v>26</v>
      </c>
      <c r="E11" s="84" t="s">
        <v>155</v>
      </c>
      <c r="F11" s="34">
        <v>10</v>
      </c>
      <c r="G11" s="84" t="s">
        <v>138</v>
      </c>
      <c r="H11" s="101">
        <v>63926528.539999999</v>
      </c>
      <c r="I11" s="101">
        <v>81717</v>
      </c>
      <c r="J11" s="101">
        <v>782.29</v>
      </c>
      <c r="K11" s="101">
        <v>807.02</v>
      </c>
      <c r="L11" s="156">
        <v>34743426.649999999</v>
      </c>
      <c r="M11" s="175">
        <v>2559.2869999999998</v>
      </c>
      <c r="N11" s="159">
        <v>2668.86</v>
      </c>
      <c r="O11" s="101">
        <v>13018.09</v>
      </c>
      <c r="P11" s="101">
        <v>16973.740000000002</v>
      </c>
      <c r="Q11" s="85" t="str">
        <f t="shared" si="0"/>
        <v>ผ่าน</v>
      </c>
      <c r="R11" s="85" t="str">
        <f t="shared" si="2"/>
        <v>ผ่าน</v>
      </c>
      <c r="S11" s="85" t="str">
        <f t="shared" si="1"/>
        <v>ผ่าน</v>
      </c>
      <c r="T11" s="84"/>
      <c r="U11" s="132" t="s">
        <v>138</v>
      </c>
      <c r="V11" s="132" t="s">
        <v>138</v>
      </c>
      <c r="W11" s="163" t="s">
        <v>261</v>
      </c>
      <c r="X11" s="163"/>
      <c r="Y11" s="164"/>
      <c r="Z11" s="164"/>
      <c r="AA11" s="165"/>
      <c r="AB11" s="165"/>
      <c r="AC11" s="165"/>
      <c r="AD11" s="165"/>
      <c r="AE11" s="163"/>
      <c r="AF11" s="163"/>
      <c r="AG11" s="163"/>
      <c r="AH11" s="163"/>
      <c r="AI11" s="163"/>
      <c r="AJ11" s="163"/>
      <c r="AK11" s="163"/>
      <c r="AL11" s="136"/>
      <c r="AM11" s="132"/>
    </row>
    <row r="12" spans="1:39" x14ac:dyDescent="0.6">
      <c r="A12" s="34">
        <v>9</v>
      </c>
      <c r="B12" s="34">
        <v>8</v>
      </c>
      <c r="C12" s="84" t="s">
        <v>18</v>
      </c>
      <c r="D12" s="34" t="s">
        <v>27</v>
      </c>
      <c r="E12" s="84" t="s">
        <v>156</v>
      </c>
      <c r="F12" s="34">
        <v>6</v>
      </c>
      <c r="G12" s="84" t="s">
        <v>299</v>
      </c>
      <c r="H12" s="101">
        <v>38808759.280000001</v>
      </c>
      <c r="I12" s="101">
        <v>70691</v>
      </c>
      <c r="J12" s="122">
        <v>548.99</v>
      </c>
      <c r="K12" s="101">
        <v>820.77</v>
      </c>
      <c r="L12" s="156">
        <v>12448821.25</v>
      </c>
      <c r="M12" s="176">
        <v>842.24590000000001</v>
      </c>
      <c r="N12" s="159">
        <v>1024.02</v>
      </c>
      <c r="O12" s="101">
        <v>12156.79</v>
      </c>
      <c r="P12" s="101">
        <v>19399.25</v>
      </c>
      <c r="Q12" s="85" t="str">
        <f t="shared" si="0"/>
        <v>ผ่าน</v>
      </c>
      <c r="R12" s="85" t="str">
        <f t="shared" si="2"/>
        <v>ผ่าน</v>
      </c>
      <c r="S12" s="85" t="str">
        <f t="shared" si="1"/>
        <v>ผ่าน</v>
      </c>
      <c r="T12" s="84"/>
      <c r="U12" s="132" t="s">
        <v>134</v>
      </c>
      <c r="V12" s="132" t="s">
        <v>134</v>
      </c>
      <c r="W12" s="163" t="s">
        <v>258</v>
      </c>
      <c r="X12" s="163"/>
      <c r="Y12" s="164"/>
      <c r="Z12" s="164"/>
      <c r="AA12" s="165"/>
      <c r="AB12" s="165"/>
      <c r="AC12" s="165"/>
      <c r="AD12" s="165"/>
      <c r="AE12" s="163"/>
      <c r="AF12" s="163"/>
      <c r="AG12" s="165"/>
      <c r="AH12" s="163"/>
      <c r="AI12" s="163"/>
      <c r="AJ12" s="163"/>
      <c r="AK12" s="163"/>
      <c r="AL12" s="136"/>
      <c r="AM12" s="132"/>
    </row>
    <row r="13" spans="1:39" x14ac:dyDescent="0.6">
      <c r="A13" s="34">
        <v>10</v>
      </c>
      <c r="B13" s="34">
        <v>8</v>
      </c>
      <c r="C13" s="84" t="s">
        <v>18</v>
      </c>
      <c r="D13" s="34" t="s">
        <v>28</v>
      </c>
      <c r="E13" s="84" t="s">
        <v>157</v>
      </c>
      <c r="F13" s="34">
        <v>6</v>
      </c>
      <c r="G13" s="84" t="s">
        <v>299</v>
      </c>
      <c r="H13" s="101">
        <v>42605021.899999999</v>
      </c>
      <c r="I13" s="101">
        <v>64542</v>
      </c>
      <c r="J13" s="101">
        <v>660.11</v>
      </c>
      <c r="K13" s="101">
        <v>820.77</v>
      </c>
      <c r="L13" s="156">
        <v>13279183.48</v>
      </c>
      <c r="M13" s="175">
        <v>1125.8690999999999</v>
      </c>
      <c r="N13" s="159">
        <v>1436.32</v>
      </c>
      <c r="O13" s="101">
        <v>9245.2999999999993</v>
      </c>
      <c r="P13" s="101">
        <v>19399.25</v>
      </c>
      <c r="Q13" s="85" t="str">
        <f t="shared" si="0"/>
        <v>ผ่าน</v>
      </c>
      <c r="R13" s="85" t="str">
        <f t="shared" si="2"/>
        <v>ผ่าน</v>
      </c>
      <c r="S13" s="85" t="str">
        <f t="shared" si="1"/>
        <v>ผ่าน</v>
      </c>
      <c r="T13" s="84"/>
      <c r="U13" s="132" t="s">
        <v>134</v>
      </c>
      <c r="V13" s="132" t="s">
        <v>134</v>
      </c>
      <c r="W13" s="163" t="s">
        <v>258</v>
      </c>
      <c r="X13" s="163"/>
      <c r="Y13" s="164"/>
      <c r="Z13" s="164"/>
      <c r="AA13" s="165"/>
      <c r="AB13" s="165"/>
      <c r="AC13" s="165"/>
      <c r="AD13" s="165"/>
      <c r="AE13" s="163"/>
      <c r="AF13" s="163"/>
      <c r="AG13" s="165"/>
      <c r="AH13" s="163"/>
      <c r="AI13" s="163"/>
      <c r="AJ13" s="163"/>
      <c r="AK13" s="163"/>
      <c r="AL13" s="136"/>
      <c r="AM13" s="132"/>
    </row>
    <row r="14" spans="1:39" x14ac:dyDescent="0.6">
      <c r="A14" s="34">
        <v>11</v>
      </c>
      <c r="B14" s="34">
        <v>8</v>
      </c>
      <c r="C14" s="84" t="s">
        <v>18</v>
      </c>
      <c r="D14" s="34" t="s">
        <v>29</v>
      </c>
      <c r="E14" s="84" t="s">
        <v>158</v>
      </c>
      <c r="F14" s="34">
        <v>13</v>
      </c>
      <c r="G14" s="84" t="s">
        <v>302</v>
      </c>
      <c r="H14" s="101">
        <v>77360070.769999996</v>
      </c>
      <c r="I14" s="101">
        <v>124677</v>
      </c>
      <c r="J14" s="101">
        <v>620.48</v>
      </c>
      <c r="K14" s="101">
        <v>799.42</v>
      </c>
      <c r="L14" s="156">
        <v>53815704.219999999</v>
      </c>
      <c r="M14" s="175">
        <v>3174.4697000000001</v>
      </c>
      <c r="N14" s="159">
        <v>3597.1</v>
      </c>
      <c r="O14" s="101">
        <v>14960.86</v>
      </c>
      <c r="P14" s="101">
        <v>18014.939999999999</v>
      </c>
      <c r="Q14" s="85" t="str">
        <f t="shared" si="0"/>
        <v>ผ่าน</v>
      </c>
      <c r="R14" s="85" t="str">
        <f t="shared" si="2"/>
        <v>ผ่าน</v>
      </c>
      <c r="S14" s="85" t="str">
        <f t="shared" si="1"/>
        <v>ผ่าน</v>
      </c>
      <c r="T14" s="84"/>
      <c r="U14" s="132" t="s">
        <v>141</v>
      </c>
      <c r="V14" s="132" t="s">
        <v>141</v>
      </c>
      <c r="W14" s="163" t="s">
        <v>262</v>
      </c>
      <c r="X14" s="163"/>
      <c r="Y14" s="164"/>
      <c r="Z14" s="164"/>
      <c r="AA14" s="165"/>
      <c r="AB14" s="165"/>
      <c r="AC14" s="165"/>
      <c r="AD14" s="165"/>
      <c r="AE14" s="163"/>
      <c r="AF14" s="163"/>
      <c r="AG14" s="163"/>
      <c r="AH14" s="163"/>
      <c r="AI14" s="163"/>
      <c r="AJ14" s="163"/>
      <c r="AK14" s="163"/>
      <c r="AL14" s="136"/>
      <c r="AM14" s="132"/>
    </row>
    <row r="15" spans="1:39" x14ac:dyDescent="0.6">
      <c r="A15" s="34">
        <v>12</v>
      </c>
      <c r="B15" s="34">
        <v>8</v>
      </c>
      <c r="C15" s="84" t="s">
        <v>18</v>
      </c>
      <c r="D15" s="34" t="s">
        <v>126</v>
      </c>
      <c r="E15" s="84" t="s">
        <v>127</v>
      </c>
      <c r="F15" s="34">
        <v>2</v>
      </c>
      <c r="G15" s="88" t="s">
        <v>130</v>
      </c>
      <c r="H15" s="101">
        <v>15426336.060000001</v>
      </c>
      <c r="I15" s="101">
        <v>24701</v>
      </c>
      <c r="J15" s="101">
        <v>624.52</v>
      </c>
      <c r="K15" s="101">
        <v>1162.22</v>
      </c>
      <c r="L15" s="156">
        <v>4562145.5199999996</v>
      </c>
      <c r="M15" s="176">
        <v>370.14499999999998</v>
      </c>
      <c r="N15" s="159">
        <v>382.39</v>
      </c>
      <c r="O15" s="101">
        <v>11930.52</v>
      </c>
      <c r="P15" s="101">
        <v>29920.79</v>
      </c>
      <c r="Q15" s="85" t="str">
        <f t="shared" si="0"/>
        <v>ผ่าน</v>
      </c>
      <c r="R15" s="85" t="str">
        <f t="shared" si="2"/>
        <v>ผ่าน</v>
      </c>
      <c r="S15" s="85" t="str">
        <f t="shared" si="1"/>
        <v>ผ่าน</v>
      </c>
      <c r="T15" s="84"/>
      <c r="U15" s="132" t="s">
        <v>130</v>
      </c>
      <c r="V15" s="132" t="s">
        <v>130</v>
      </c>
      <c r="W15" s="163" t="s">
        <v>253</v>
      </c>
      <c r="X15" s="163"/>
      <c r="Y15" s="164"/>
      <c r="Z15" s="164"/>
      <c r="AA15" s="165"/>
      <c r="AB15" s="165"/>
      <c r="AC15" s="163"/>
      <c r="AD15" s="165"/>
      <c r="AE15" s="163"/>
      <c r="AF15" s="163"/>
      <c r="AG15" s="165"/>
      <c r="AH15" s="163"/>
      <c r="AI15" s="163"/>
      <c r="AJ15" s="163"/>
      <c r="AK15" s="163"/>
      <c r="AL15" s="136"/>
      <c r="AM15" s="132"/>
    </row>
    <row r="16" spans="1:39" s="143" customFormat="1" x14ac:dyDescent="0.6">
      <c r="A16" s="89"/>
      <c r="B16" s="90"/>
      <c r="C16" s="91" t="s">
        <v>311</v>
      </c>
      <c r="D16" s="90"/>
      <c r="E16" s="91"/>
      <c r="F16" s="90"/>
      <c r="G16" s="91"/>
      <c r="H16" s="92"/>
      <c r="I16" s="92"/>
      <c r="J16" s="92"/>
      <c r="K16" s="92"/>
      <c r="L16" s="170"/>
      <c r="M16" s="179"/>
      <c r="N16" s="172"/>
      <c r="O16" s="92"/>
      <c r="P16" s="95"/>
      <c r="Q16" s="96"/>
      <c r="R16" s="96"/>
      <c r="S16" s="96">
        <f>COUNTIF(S4:S15,"ผ่าน")</f>
        <v>9</v>
      </c>
      <c r="T16" s="111"/>
      <c r="U16" s="142"/>
      <c r="V16" s="142"/>
      <c r="W16" s="166"/>
      <c r="X16" s="163"/>
      <c r="Y16" s="166"/>
      <c r="Z16" s="164"/>
      <c r="AA16" s="166"/>
      <c r="AB16" s="165"/>
      <c r="AC16" s="166"/>
      <c r="AD16" s="165"/>
      <c r="AE16" s="166"/>
      <c r="AF16" s="163"/>
      <c r="AG16" s="166"/>
      <c r="AH16" s="163"/>
      <c r="AI16" s="166"/>
      <c r="AJ16" s="163"/>
      <c r="AK16" s="166"/>
      <c r="AL16" s="136"/>
      <c r="AM16" s="142"/>
    </row>
    <row r="17" spans="1:39" x14ac:dyDescent="0.6">
      <c r="A17" s="34">
        <v>13</v>
      </c>
      <c r="B17" s="34">
        <v>8</v>
      </c>
      <c r="C17" s="84" t="s">
        <v>30</v>
      </c>
      <c r="D17" s="34" t="s">
        <v>31</v>
      </c>
      <c r="E17" s="84" t="s">
        <v>159</v>
      </c>
      <c r="F17" s="34">
        <v>16</v>
      </c>
      <c r="G17" s="84" t="s">
        <v>144</v>
      </c>
      <c r="H17" s="101">
        <v>127786817.14</v>
      </c>
      <c r="I17" s="101">
        <v>117103</v>
      </c>
      <c r="J17" s="101">
        <v>1091.23</v>
      </c>
      <c r="K17" s="101">
        <v>990.13</v>
      </c>
      <c r="L17" s="156">
        <v>171496186.09</v>
      </c>
      <c r="M17" s="175">
        <v>11952.358399999999</v>
      </c>
      <c r="N17" s="159">
        <v>13684.24</v>
      </c>
      <c r="O17" s="101">
        <v>12532.38</v>
      </c>
      <c r="P17" s="101">
        <v>16691.96</v>
      </c>
      <c r="Q17" s="85" t="str">
        <f t="shared" ref="Q17:Q24" si="3">IF(J17&lt;K17,"ผ่าน","ไม่ผ่าน")</f>
        <v>ไม่ผ่าน</v>
      </c>
      <c r="R17" s="85" t="str">
        <f t="shared" ref="R17:R24" si="4">IF(O17&lt;P17,"ผ่าน","ไม่ผ่าน")</f>
        <v>ผ่าน</v>
      </c>
      <c r="S17" s="85" t="str">
        <f t="shared" ref="S17:S24" si="5">IF(AND(J17&lt;K17,O17&lt;P17),"ผ่าน","ไม่ผ่าน")</f>
        <v>ไม่ผ่าน</v>
      </c>
      <c r="T17" s="84"/>
      <c r="U17" s="132" t="s">
        <v>144</v>
      </c>
      <c r="V17" s="132" t="s">
        <v>144</v>
      </c>
      <c r="W17" s="163" t="s">
        <v>257</v>
      </c>
      <c r="X17" s="163"/>
      <c r="Y17" s="164"/>
      <c r="Z17" s="164"/>
      <c r="AA17" s="165"/>
      <c r="AB17" s="165"/>
      <c r="AC17" s="165"/>
      <c r="AD17" s="165"/>
      <c r="AE17" s="163"/>
      <c r="AF17" s="163"/>
      <c r="AG17" s="163"/>
      <c r="AH17" s="163"/>
      <c r="AI17" s="163"/>
      <c r="AJ17" s="163"/>
      <c r="AK17" s="163"/>
      <c r="AL17" s="136"/>
      <c r="AM17" s="132"/>
    </row>
    <row r="18" spans="1:39" x14ac:dyDescent="0.6">
      <c r="A18" s="34">
        <v>14</v>
      </c>
      <c r="B18" s="34">
        <v>8</v>
      </c>
      <c r="C18" s="84" t="s">
        <v>30</v>
      </c>
      <c r="D18" s="34" t="s">
        <v>32</v>
      </c>
      <c r="E18" s="84" t="s">
        <v>160</v>
      </c>
      <c r="F18" s="34">
        <v>6</v>
      </c>
      <c r="G18" s="84" t="s">
        <v>299</v>
      </c>
      <c r="H18" s="101">
        <v>37174133.310000002</v>
      </c>
      <c r="I18" s="101">
        <v>57442</v>
      </c>
      <c r="J18" s="101">
        <v>647.16</v>
      </c>
      <c r="K18" s="101">
        <v>820.77</v>
      </c>
      <c r="L18" s="156">
        <v>18280609.670000002</v>
      </c>
      <c r="M18" s="175">
        <v>1113.1808000000001</v>
      </c>
      <c r="N18" s="159">
        <v>1166.96</v>
      </c>
      <c r="O18" s="101">
        <v>15665.13</v>
      </c>
      <c r="P18" s="101">
        <v>19399.25</v>
      </c>
      <c r="Q18" s="85" t="str">
        <f t="shared" si="3"/>
        <v>ผ่าน</v>
      </c>
      <c r="R18" s="85" t="str">
        <f t="shared" si="4"/>
        <v>ผ่าน</v>
      </c>
      <c r="S18" s="85" t="str">
        <f t="shared" si="5"/>
        <v>ผ่าน</v>
      </c>
      <c r="T18" s="84"/>
      <c r="U18" s="132" t="s">
        <v>134</v>
      </c>
      <c r="V18" s="132" t="s">
        <v>134</v>
      </c>
      <c r="W18" s="163" t="s">
        <v>258</v>
      </c>
      <c r="X18" s="163"/>
      <c r="Y18" s="164"/>
      <c r="Z18" s="164"/>
      <c r="AA18" s="165"/>
      <c r="AB18" s="165"/>
      <c r="AC18" s="165"/>
      <c r="AD18" s="165"/>
      <c r="AE18" s="163"/>
      <c r="AF18" s="163"/>
      <c r="AG18" s="163"/>
      <c r="AH18" s="163"/>
      <c r="AI18" s="163"/>
      <c r="AJ18" s="163"/>
      <c r="AK18" s="163"/>
      <c r="AL18" s="136"/>
      <c r="AM18" s="132"/>
    </row>
    <row r="19" spans="1:39" x14ac:dyDescent="0.6">
      <c r="A19" s="34">
        <v>15</v>
      </c>
      <c r="B19" s="34">
        <v>8</v>
      </c>
      <c r="C19" s="84" t="s">
        <v>30</v>
      </c>
      <c r="D19" s="34" t="s">
        <v>33</v>
      </c>
      <c r="E19" s="84" t="s">
        <v>161</v>
      </c>
      <c r="F19" s="34">
        <v>6</v>
      </c>
      <c r="G19" s="97" t="s">
        <v>299</v>
      </c>
      <c r="H19" s="101">
        <v>41937042.75</v>
      </c>
      <c r="I19" s="101">
        <v>64770</v>
      </c>
      <c r="J19" s="101">
        <v>647.48</v>
      </c>
      <c r="K19" s="101">
        <v>820.77</v>
      </c>
      <c r="L19" s="156">
        <v>21513176.32</v>
      </c>
      <c r="M19" s="175">
        <v>1284.0838000000001</v>
      </c>
      <c r="N19" s="159">
        <v>1394.67</v>
      </c>
      <c r="O19" s="101">
        <v>15425.29</v>
      </c>
      <c r="P19" s="101">
        <v>19399.25</v>
      </c>
      <c r="Q19" s="85" t="str">
        <f t="shared" si="3"/>
        <v>ผ่าน</v>
      </c>
      <c r="R19" s="85" t="str">
        <f t="shared" si="4"/>
        <v>ผ่าน</v>
      </c>
      <c r="S19" s="85" t="str">
        <f t="shared" si="5"/>
        <v>ผ่าน</v>
      </c>
      <c r="T19" s="84"/>
      <c r="U19" s="132" t="s">
        <v>134</v>
      </c>
      <c r="V19" s="132" t="s">
        <v>263</v>
      </c>
      <c r="W19" s="163" t="s">
        <v>258</v>
      </c>
      <c r="X19" s="163"/>
      <c r="Y19" s="164"/>
      <c r="Z19" s="164"/>
      <c r="AA19" s="165"/>
      <c r="AB19" s="165"/>
      <c r="AC19" s="165"/>
      <c r="AD19" s="165"/>
      <c r="AE19" s="163"/>
      <c r="AF19" s="163"/>
      <c r="AG19" s="163"/>
      <c r="AH19" s="163"/>
      <c r="AI19" s="163"/>
      <c r="AJ19" s="163"/>
      <c r="AK19" s="163"/>
      <c r="AL19" s="136"/>
      <c r="AM19" s="132"/>
    </row>
    <row r="20" spans="1:39" s="139" customFormat="1" x14ac:dyDescent="0.6">
      <c r="A20" s="56">
        <v>16</v>
      </c>
      <c r="B20" s="56">
        <v>8</v>
      </c>
      <c r="C20" s="86" t="s">
        <v>30</v>
      </c>
      <c r="D20" s="56" t="s">
        <v>34</v>
      </c>
      <c r="E20" s="86" t="s">
        <v>162</v>
      </c>
      <c r="F20" s="56">
        <v>13</v>
      </c>
      <c r="G20" s="86" t="s">
        <v>302</v>
      </c>
      <c r="H20" s="101">
        <v>50472182.57</v>
      </c>
      <c r="I20" s="101">
        <v>58003</v>
      </c>
      <c r="J20" s="101">
        <v>870.17</v>
      </c>
      <c r="K20" s="101">
        <v>799.42</v>
      </c>
      <c r="L20" s="156">
        <v>62333605.899999999</v>
      </c>
      <c r="M20" s="177">
        <v>3245.4110999999998</v>
      </c>
      <c r="N20" s="159">
        <v>2922.58</v>
      </c>
      <c r="O20" s="101">
        <v>21328.25</v>
      </c>
      <c r="P20" s="101">
        <v>18014.939999999999</v>
      </c>
      <c r="Q20" s="98" t="str">
        <f t="shared" si="3"/>
        <v>ไม่ผ่าน</v>
      </c>
      <c r="R20" s="98" t="str">
        <f t="shared" si="4"/>
        <v>ไม่ผ่าน</v>
      </c>
      <c r="S20" s="98" t="str">
        <f t="shared" si="5"/>
        <v>ไม่ผ่าน</v>
      </c>
      <c r="T20" s="86"/>
      <c r="U20" s="137">
        <v>10503</v>
      </c>
      <c r="V20" s="137">
        <v>527.05999999999995</v>
      </c>
      <c r="W20" s="163" t="s">
        <v>261</v>
      </c>
      <c r="X20" s="163"/>
      <c r="Y20" s="164"/>
      <c r="Z20" s="164"/>
      <c r="AA20" s="165"/>
      <c r="AB20" s="165"/>
      <c r="AC20" s="165"/>
      <c r="AD20" s="165"/>
      <c r="AE20" s="163"/>
      <c r="AF20" s="163"/>
      <c r="AG20" s="163"/>
      <c r="AH20" s="163"/>
      <c r="AI20" s="163"/>
      <c r="AJ20" s="163"/>
      <c r="AK20" s="163"/>
      <c r="AL20" s="138"/>
      <c r="AM20" s="137"/>
    </row>
    <row r="21" spans="1:39" x14ac:dyDescent="0.6">
      <c r="A21" s="34">
        <v>17</v>
      </c>
      <c r="B21" s="34">
        <v>8</v>
      </c>
      <c r="C21" s="84" t="s">
        <v>30</v>
      </c>
      <c r="D21" s="34" t="s">
        <v>35</v>
      </c>
      <c r="E21" s="84" t="s">
        <v>163</v>
      </c>
      <c r="F21" s="34">
        <v>6</v>
      </c>
      <c r="G21" s="84" t="s">
        <v>299</v>
      </c>
      <c r="H21" s="101">
        <v>39832185.43</v>
      </c>
      <c r="I21" s="101">
        <v>67397</v>
      </c>
      <c r="J21" s="101">
        <v>591.01</v>
      </c>
      <c r="K21" s="101">
        <v>820.77</v>
      </c>
      <c r="L21" s="156">
        <v>15216550.289999999</v>
      </c>
      <c r="M21" s="176">
        <v>988.04909999999995</v>
      </c>
      <c r="N21" s="159">
        <v>1016.5</v>
      </c>
      <c r="O21" s="101">
        <v>14969.63</v>
      </c>
      <c r="P21" s="101">
        <v>19399.25</v>
      </c>
      <c r="Q21" s="85" t="str">
        <f t="shared" si="3"/>
        <v>ผ่าน</v>
      </c>
      <c r="R21" s="85" t="str">
        <f t="shared" si="4"/>
        <v>ผ่าน</v>
      </c>
      <c r="S21" s="85" t="str">
        <f t="shared" si="5"/>
        <v>ผ่าน</v>
      </c>
      <c r="T21" s="84"/>
      <c r="U21" s="132" t="s">
        <v>134</v>
      </c>
      <c r="V21" s="132" t="s">
        <v>134</v>
      </c>
      <c r="W21" s="163" t="s">
        <v>258</v>
      </c>
      <c r="X21" s="163"/>
      <c r="Y21" s="164"/>
      <c r="Z21" s="164"/>
      <c r="AA21" s="165"/>
      <c r="AB21" s="165"/>
      <c r="AC21" s="165"/>
      <c r="AD21" s="165"/>
      <c r="AE21" s="163"/>
      <c r="AF21" s="163"/>
      <c r="AG21" s="163"/>
      <c r="AH21" s="163"/>
      <c r="AI21" s="163"/>
      <c r="AJ21" s="163"/>
      <c r="AK21" s="163"/>
      <c r="AL21" s="136"/>
      <c r="AM21" s="132"/>
    </row>
    <row r="22" spans="1:39" x14ac:dyDescent="0.6">
      <c r="A22" s="34">
        <v>18</v>
      </c>
      <c r="B22" s="34">
        <v>8</v>
      </c>
      <c r="C22" s="84" t="s">
        <v>30</v>
      </c>
      <c r="D22" s="34" t="s">
        <v>36</v>
      </c>
      <c r="E22" s="84" t="s">
        <v>164</v>
      </c>
      <c r="F22" s="34">
        <v>6</v>
      </c>
      <c r="G22" s="84" t="s">
        <v>299</v>
      </c>
      <c r="H22" s="101">
        <v>33359973.329999998</v>
      </c>
      <c r="I22" s="101">
        <v>46222</v>
      </c>
      <c r="J22" s="101">
        <v>721.73</v>
      </c>
      <c r="K22" s="101">
        <v>820.77</v>
      </c>
      <c r="L22" s="156">
        <v>24193430.649999999</v>
      </c>
      <c r="M22" s="175">
        <v>1271.9652000000001</v>
      </c>
      <c r="N22" s="159">
        <v>1513.84</v>
      </c>
      <c r="O22" s="101">
        <v>15981.5</v>
      </c>
      <c r="P22" s="101">
        <v>19399.25</v>
      </c>
      <c r="Q22" s="85" t="str">
        <f t="shared" si="3"/>
        <v>ผ่าน</v>
      </c>
      <c r="R22" s="85" t="str">
        <f t="shared" si="4"/>
        <v>ผ่าน</v>
      </c>
      <c r="S22" s="85" t="str">
        <f t="shared" si="5"/>
        <v>ผ่าน</v>
      </c>
      <c r="T22" s="84"/>
      <c r="U22" s="132" t="s">
        <v>134</v>
      </c>
      <c r="V22" s="132" t="s">
        <v>134</v>
      </c>
      <c r="W22" s="163" t="s">
        <v>258</v>
      </c>
      <c r="X22" s="163"/>
      <c r="Y22" s="164"/>
      <c r="Z22" s="164"/>
      <c r="AA22" s="165"/>
      <c r="AB22" s="165"/>
      <c r="AC22" s="165"/>
      <c r="AD22" s="165"/>
      <c r="AE22" s="163"/>
      <c r="AF22" s="163"/>
      <c r="AG22" s="163"/>
      <c r="AH22" s="163"/>
      <c r="AI22" s="163"/>
      <c r="AJ22" s="163"/>
      <c r="AK22" s="163"/>
      <c r="AL22" s="136"/>
      <c r="AM22" s="132"/>
    </row>
    <row r="23" spans="1:39" x14ac:dyDescent="0.6">
      <c r="A23" s="34">
        <v>19</v>
      </c>
      <c r="B23" s="34">
        <v>8</v>
      </c>
      <c r="C23" s="84" t="s">
        <v>30</v>
      </c>
      <c r="D23" s="34" t="s">
        <v>37</v>
      </c>
      <c r="E23" s="84" t="s">
        <v>165</v>
      </c>
      <c r="F23" s="34">
        <v>6</v>
      </c>
      <c r="G23" s="84" t="s">
        <v>299</v>
      </c>
      <c r="H23" s="101">
        <v>30995181.73</v>
      </c>
      <c r="I23" s="101">
        <v>50560</v>
      </c>
      <c r="J23" s="101">
        <v>613.04</v>
      </c>
      <c r="K23" s="101">
        <v>820.77</v>
      </c>
      <c r="L23" s="156">
        <v>15007968.52</v>
      </c>
      <c r="M23" s="178">
        <v>886.72450000000003</v>
      </c>
      <c r="N23" s="173">
        <v>697.15</v>
      </c>
      <c r="O23" s="105">
        <v>21527.73</v>
      </c>
      <c r="P23" s="101">
        <v>19399.25</v>
      </c>
      <c r="Q23" s="85" t="str">
        <f t="shared" si="3"/>
        <v>ผ่าน</v>
      </c>
      <c r="R23" s="85" t="str">
        <f t="shared" si="4"/>
        <v>ไม่ผ่าน</v>
      </c>
      <c r="S23" s="85" t="str">
        <f t="shared" si="5"/>
        <v>ไม่ผ่าน</v>
      </c>
      <c r="T23" s="84"/>
      <c r="U23" s="132" t="s">
        <v>134</v>
      </c>
      <c r="V23" s="132" t="s">
        <v>134</v>
      </c>
      <c r="W23" s="163" t="s">
        <v>258</v>
      </c>
      <c r="X23" s="163"/>
      <c r="Y23" s="164"/>
      <c r="Z23" s="164"/>
      <c r="AA23" s="165"/>
      <c r="AB23" s="165"/>
      <c r="AC23" s="165"/>
      <c r="AD23" s="165"/>
      <c r="AE23" s="163"/>
      <c r="AF23" s="163"/>
      <c r="AG23" s="163"/>
      <c r="AH23" s="163"/>
      <c r="AI23" s="163"/>
      <c r="AJ23" s="163"/>
      <c r="AK23" s="163"/>
      <c r="AL23" s="136"/>
      <c r="AM23" s="132"/>
    </row>
    <row r="24" spans="1:39" x14ac:dyDescent="0.6">
      <c r="A24" s="34">
        <v>20</v>
      </c>
      <c r="B24" s="34">
        <v>8</v>
      </c>
      <c r="C24" s="84" t="s">
        <v>30</v>
      </c>
      <c r="D24" s="34" t="s">
        <v>38</v>
      </c>
      <c r="E24" s="84" t="s">
        <v>166</v>
      </c>
      <c r="F24" s="34">
        <v>2</v>
      </c>
      <c r="G24" s="84" t="s">
        <v>130</v>
      </c>
      <c r="H24" s="101">
        <v>21069895.390000001</v>
      </c>
      <c r="I24" s="101">
        <v>21176</v>
      </c>
      <c r="J24" s="101">
        <v>994.99</v>
      </c>
      <c r="K24" s="101">
        <v>1162.22</v>
      </c>
      <c r="L24" s="156">
        <v>6987031.9500000002</v>
      </c>
      <c r="M24" s="178">
        <v>317.09820000000002</v>
      </c>
      <c r="N24" s="159">
        <v>194</v>
      </c>
      <c r="O24" s="101">
        <v>36015.81</v>
      </c>
      <c r="P24" s="101">
        <v>29920.79</v>
      </c>
      <c r="Q24" s="85" t="str">
        <f t="shared" si="3"/>
        <v>ผ่าน</v>
      </c>
      <c r="R24" s="85" t="str">
        <f t="shared" si="4"/>
        <v>ไม่ผ่าน</v>
      </c>
      <c r="S24" s="85" t="str">
        <f t="shared" si="5"/>
        <v>ไม่ผ่าน</v>
      </c>
      <c r="T24" s="84"/>
      <c r="U24" s="132" t="s">
        <v>130</v>
      </c>
      <c r="V24" s="132" t="s">
        <v>130</v>
      </c>
      <c r="W24" s="163" t="s">
        <v>253</v>
      </c>
      <c r="X24" s="163"/>
      <c r="Y24" s="164"/>
      <c r="Z24" s="164"/>
      <c r="AA24" s="165"/>
      <c r="AB24" s="165"/>
      <c r="AC24" s="163"/>
      <c r="AD24" s="165"/>
      <c r="AE24" s="163"/>
      <c r="AF24" s="163"/>
      <c r="AG24" s="165"/>
      <c r="AH24" s="163"/>
      <c r="AI24" s="163"/>
      <c r="AJ24" s="163"/>
      <c r="AK24" s="163"/>
      <c r="AL24" s="136"/>
      <c r="AM24" s="132"/>
    </row>
    <row r="25" spans="1:39" s="143" customFormat="1" x14ac:dyDescent="0.6">
      <c r="A25" s="89"/>
      <c r="B25" s="90"/>
      <c r="C25" s="91" t="s">
        <v>312</v>
      </c>
      <c r="D25" s="90"/>
      <c r="E25" s="91"/>
      <c r="F25" s="90"/>
      <c r="G25" s="91"/>
      <c r="H25" s="92"/>
      <c r="I25" s="92"/>
      <c r="J25" s="92"/>
      <c r="K25" s="92"/>
      <c r="L25" s="171"/>
      <c r="M25" s="180"/>
      <c r="N25" s="174"/>
      <c r="O25" s="99"/>
      <c r="P25" s="95"/>
      <c r="Q25" s="96"/>
      <c r="R25" s="96"/>
      <c r="S25" s="96">
        <f>COUNTIF(S17:S24,"ผ่าน")</f>
        <v>4</v>
      </c>
      <c r="T25" s="111"/>
      <c r="U25" s="142"/>
      <c r="V25" s="142"/>
      <c r="W25" s="166"/>
      <c r="X25" s="163"/>
      <c r="Y25" s="166"/>
      <c r="Z25" s="164"/>
      <c r="AA25" s="166"/>
      <c r="AB25" s="165"/>
      <c r="AC25" s="166"/>
      <c r="AD25" s="165"/>
      <c r="AE25" s="166"/>
      <c r="AF25" s="163"/>
      <c r="AG25" s="166"/>
      <c r="AH25" s="163"/>
      <c r="AI25" s="166"/>
      <c r="AJ25" s="163"/>
      <c r="AK25" s="166"/>
      <c r="AL25" s="136"/>
      <c r="AM25" s="142"/>
    </row>
    <row r="26" spans="1:39" x14ac:dyDescent="0.6">
      <c r="A26" s="34">
        <v>21</v>
      </c>
      <c r="B26" s="34">
        <v>8</v>
      </c>
      <c r="C26" s="84" t="s">
        <v>39</v>
      </c>
      <c r="D26" s="34" t="s">
        <v>40</v>
      </c>
      <c r="E26" s="84" t="s">
        <v>167</v>
      </c>
      <c r="F26" s="34">
        <v>17</v>
      </c>
      <c r="G26" s="84" t="s">
        <v>128</v>
      </c>
      <c r="H26" s="101">
        <v>252348275.81999999</v>
      </c>
      <c r="I26" s="101">
        <v>264013</v>
      </c>
      <c r="J26" s="101">
        <v>955.82</v>
      </c>
      <c r="K26" s="101">
        <v>995.49</v>
      </c>
      <c r="L26" s="156">
        <v>416383300.60000002</v>
      </c>
      <c r="M26" s="175">
        <v>26791.530999999999</v>
      </c>
      <c r="N26" s="159">
        <v>32788.99</v>
      </c>
      <c r="O26" s="101">
        <v>12698.88</v>
      </c>
      <c r="P26" s="101">
        <v>16509.34</v>
      </c>
      <c r="Q26" s="85" t="str">
        <f t="shared" ref="Q26:Q39" si="6">IF(J26&lt;K26,"ผ่าน","ไม่ผ่าน")</f>
        <v>ผ่าน</v>
      </c>
      <c r="R26" s="85" t="str">
        <f t="shared" ref="R26:R39" si="7">IF(O26&lt;P26,"ผ่าน","ไม่ผ่าน")</f>
        <v>ผ่าน</v>
      </c>
      <c r="S26" s="85" t="str">
        <f t="shared" ref="S26:S39" si="8">IF(AND(J26&lt;K26,O26&lt;P26),"ผ่าน","ไม่ผ่าน")</f>
        <v>ผ่าน</v>
      </c>
      <c r="T26" s="84"/>
      <c r="U26" s="132" t="s">
        <v>128</v>
      </c>
      <c r="V26" s="132" t="s">
        <v>128</v>
      </c>
      <c r="W26" s="163" t="s">
        <v>264</v>
      </c>
      <c r="X26" s="163"/>
      <c r="Y26" s="164"/>
      <c r="Z26" s="164"/>
      <c r="AA26" s="165"/>
      <c r="AB26" s="165"/>
      <c r="AC26" s="163"/>
      <c r="AD26" s="165"/>
      <c r="AE26" s="163"/>
      <c r="AF26" s="163"/>
      <c r="AG26" s="163"/>
      <c r="AH26" s="163"/>
      <c r="AI26" s="163"/>
      <c r="AJ26" s="163"/>
      <c r="AK26" s="163"/>
      <c r="AL26" s="136"/>
      <c r="AM26" s="132"/>
    </row>
    <row r="27" spans="1:39" x14ac:dyDescent="0.6">
      <c r="A27" s="34">
        <v>22</v>
      </c>
      <c r="B27" s="34">
        <v>8</v>
      </c>
      <c r="C27" s="84" t="s">
        <v>39</v>
      </c>
      <c r="D27" s="34" t="s">
        <v>41</v>
      </c>
      <c r="E27" s="84" t="s">
        <v>168</v>
      </c>
      <c r="F27" s="34">
        <v>5</v>
      </c>
      <c r="G27" s="88" t="s">
        <v>133</v>
      </c>
      <c r="H27" s="101">
        <v>25432054.469999999</v>
      </c>
      <c r="I27" s="101">
        <v>42716</v>
      </c>
      <c r="J27" s="101">
        <v>595.38</v>
      </c>
      <c r="K27" s="101">
        <v>884.79</v>
      </c>
      <c r="L27" s="156">
        <v>14510480.23</v>
      </c>
      <c r="M27" s="175">
        <v>1112.2292</v>
      </c>
      <c r="N27" s="159">
        <v>1143.42</v>
      </c>
      <c r="O27" s="101">
        <v>12690.47</v>
      </c>
      <c r="P27" s="101">
        <v>21024.81</v>
      </c>
      <c r="Q27" s="85" t="str">
        <f t="shared" si="6"/>
        <v>ผ่าน</v>
      </c>
      <c r="R27" s="85" t="str">
        <f t="shared" si="7"/>
        <v>ผ่าน</v>
      </c>
      <c r="S27" s="85" t="str">
        <f t="shared" si="8"/>
        <v>ผ่าน</v>
      </c>
      <c r="T27" s="84"/>
      <c r="U27" s="132" t="s">
        <v>133</v>
      </c>
      <c r="V27" s="132" t="s">
        <v>133</v>
      </c>
      <c r="W27" s="163" t="s">
        <v>259</v>
      </c>
      <c r="X27" s="163"/>
      <c r="Y27" s="164"/>
      <c r="Z27" s="164"/>
      <c r="AA27" s="165"/>
      <c r="AB27" s="165"/>
      <c r="AC27" s="165"/>
      <c r="AD27" s="165"/>
      <c r="AE27" s="163"/>
      <c r="AF27" s="163"/>
      <c r="AG27" s="163"/>
      <c r="AH27" s="163"/>
      <c r="AI27" s="163"/>
      <c r="AJ27" s="163"/>
      <c r="AK27" s="163"/>
      <c r="AL27" s="136"/>
      <c r="AM27" s="132"/>
    </row>
    <row r="28" spans="1:39" x14ac:dyDescent="0.6">
      <c r="A28" s="34">
        <v>23</v>
      </c>
      <c r="B28" s="34">
        <v>8</v>
      </c>
      <c r="C28" s="84" t="s">
        <v>39</v>
      </c>
      <c r="D28" s="34" t="s">
        <v>42</v>
      </c>
      <c r="E28" s="84" t="s">
        <v>169</v>
      </c>
      <c r="F28" s="34">
        <v>6</v>
      </c>
      <c r="G28" s="97" t="s">
        <v>299</v>
      </c>
      <c r="H28" s="101">
        <v>53217559.700000003</v>
      </c>
      <c r="I28" s="101">
        <v>86031</v>
      </c>
      <c r="J28" s="101">
        <v>618.59</v>
      </c>
      <c r="K28" s="101">
        <v>820.77</v>
      </c>
      <c r="L28" s="156">
        <v>19926937.789999999</v>
      </c>
      <c r="M28" s="177">
        <v>1549.9738</v>
      </c>
      <c r="N28" s="159">
        <v>1468.08</v>
      </c>
      <c r="O28" s="101">
        <v>13573.43</v>
      </c>
      <c r="P28" s="101">
        <v>19399.25</v>
      </c>
      <c r="Q28" s="85" t="str">
        <f t="shared" si="6"/>
        <v>ผ่าน</v>
      </c>
      <c r="R28" s="85" t="str">
        <f t="shared" si="7"/>
        <v>ผ่าน</v>
      </c>
      <c r="S28" s="85" t="str">
        <f t="shared" si="8"/>
        <v>ผ่าน</v>
      </c>
      <c r="T28" s="84"/>
      <c r="U28" s="132" t="s">
        <v>134</v>
      </c>
      <c r="V28" s="132" t="s">
        <v>134</v>
      </c>
      <c r="W28" s="163" t="s">
        <v>258</v>
      </c>
      <c r="X28" s="163"/>
      <c r="Y28" s="164"/>
      <c r="Z28" s="164"/>
      <c r="AA28" s="165"/>
      <c r="AB28" s="165"/>
      <c r="AC28" s="165"/>
      <c r="AD28" s="165"/>
      <c r="AE28" s="163"/>
      <c r="AF28" s="163"/>
      <c r="AG28" s="163"/>
      <c r="AH28" s="163"/>
      <c r="AI28" s="163"/>
      <c r="AJ28" s="163"/>
      <c r="AK28" s="163"/>
      <c r="AL28" s="136"/>
      <c r="AM28" s="132"/>
    </row>
    <row r="29" spans="1:39" x14ac:dyDescent="0.6">
      <c r="A29" s="34">
        <v>24</v>
      </c>
      <c r="B29" s="34">
        <v>8</v>
      </c>
      <c r="C29" s="84" t="s">
        <v>39</v>
      </c>
      <c r="D29" s="34" t="s">
        <v>43</v>
      </c>
      <c r="E29" s="84" t="s">
        <v>170</v>
      </c>
      <c r="F29" s="34">
        <v>6</v>
      </c>
      <c r="G29" s="84" t="s">
        <v>299</v>
      </c>
      <c r="H29" s="101">
        <v>37874318.409999996</v>
      </c>
      <c r="I29" s="101">
        <v>56801</v>
      </c>
      <c r="J29" s="101">
        <v>666.79</v>
      </c>
      <c r="K29" s="101">
        <v>820.77</v>
      </c>
      <c r="L29" s="156">
        <v>17238506.850000001</v>
      </c>
      <c r="M29" s="175">
        <v>1307.5264999999999</v>
      </c>
      <c r="N29" s="159">
        <v>1572.05</v>
      </c>
      <c r="O29" s="101">
        <v>10965.59</v>
      </c>
      <c r="P29" s="101">
        <v>19399.25</v>
      </c>
      <c r="Q29" s="85" t="str">
        <f t="shared" si="6"/>
        <v>ผ่าน</v>
      </c>
      <c r="R29" s="85" t="str">
        <f t="shared" si="7"/>
        <v>ผ่าน</v>
      </c>
      <c r="S29" s="85" t="str">
        <f t="shared" si="8"/>
        <v>ผ่าน</v>
      </c>
      <c r="T29" s="84"/>
      <c r="U29" s="132" t="s">
        <v>134</v>
      </c>
      <c r="V29" s="132" t="s">
        <v>134</v>
      </c>
      <c r="W29" s="163" t="s">
        <v>258</v>
      </c>
      <c r="X29" s="163"/>
      <c r="Y29" s="164"/>
      <c r="Z29" s="164"/>
      <c r="AA29" s="165"/>
      <c r="AB29" s="165"/>
      <c r="AC29" s="165"/>
      <c r="AD29" s="165"/>
      <c r="AE29" s="163"/>
      <c r="AF29" s="163"/>
      <c r="AG29" s="163"/>
      <c r="AH29" s="163"/>
      <c r="AI29" s="163"/>
      <c r="AJ29" s="163"/>
      <c r="AK29" s="163"/>
      <c r="AL29" s="136"/>
      <c r="AM29" s="132"/>
    </row>
    <row r="30" spans="1:39" x14ac:dyDescent="0.6">
      <c r="A30" s="34">
        <v>25</v>
      </c>
      <c r="B30" s="34">
        <v>8</v>
      </c>
      <c r="C30" s="84" t="s">
        <v>39</v>
      </c>
      <c r="D30" s="34" t="s">
        <v>44</v>
      </c>
      <c r="E30" s="84" t="s">
        <v>171</v>
      </c>
      <c r="F30" s="34">
        <v>2</v>
      </c>
      <c r="G30" s="84" t="s">
        <v>130</v>
      </c>
      <c r="H30" s="101">
        <v>20454486.170000002</v>
      </c>
      <c r="I30" s="101">
        <v>23233</v>
      </c>
      <c r="J30" s="101">
        <v>880.41</v>
      </c>
      <c r="K30" s="101">
        <v>1162.22</v>
      </c>
      <c r="L30" s="156">
        <v>6409834.2699999996</v>
      </c>
      <c r="M30" s="176">
        <v>357.97309999999999</v>
      </c>
      <c r="N30" s="159">
        <v>376.76</v>
      </c>
      <c r="O30" s="101">
        <v>17013.169999999998</v>
      </c>
      <c r="P30" s="101">
        <v>29920.79</v>
      </c>
      <c r="Q30" s="85" t="str">
        <f t="shared" si="6"/>
        <v>ผ่าน</v>
      </c>
      <c r="R30" s="85" t="str">
        <f t="shared" si="7"/>
        <v>ผ่าน</v>
      </c>
      <c r="S30" s="85" t="str">
        <f t="shared" si="8"/>
        <v>ผ่าน</v>
      </c>
      <c r="T30" s="84"/>
      <c r="U30" s="132" t="s">
        <v>130</v>
      </c>
      <c r="V30" s="132" t="s">
        <v>130</v>
      </c>
      <c r="W30" s="163" t="s">
        <v>253</v>
      </c>
      <c r="X30" s="163"/>
      <c r="Y30" s="164"/>
      <c r="Z30" s="164"/>
      <c r="AA30" s="165"/>
      <c r="AB30" s="165"/>
      <c r="AC30" s="163"/>
      <c r="AD30" s="165"/>
      <c r="AE30" s="163"/>
      <c r="AF30" s="163"/>
      <c r="AG30" s="165"/>
      <c r="AH30" s="163"/>
      <c r="AI30" s="163"/>
      <c r="AJ30" s="163"/>
      <c r="AK30" s="163"/>
      <c r="AL30" s="136"/>
      <c r="AM30" s="132"/>
    </row>
    <row r="31" spans="1:39" x14ac:dyDescent="0.6">
      <c r="A31" s="34">
        <v>26</v>
      </c>
      <c r="B31" s="34">
        <v>8</v>
      </c>
      <c r="C31" s="84" t="s">
        <v>39</v>
      </c>
      <c r="D31" s="34" t="s">
        <v>45</v>
      </c>
      <c r="E31" s="84" t="s">
        <v>172</v>
      </c>
      <c r="F31" s="34">
        <v>5</v>
      </c>
      <c r="G31" s="84" t="s">
        <v>133</v>
      </c>
      <c r="H31" s="101">
        <v>25046641.02</v>
      </c>
      <c r="I31" s="101">
        <v>43221</v>
      </c>
      <c r="J31" s="101">
        <v>579.5</v>
      </c>
      <c r="K31" s="101">
        <v>884.79</v>
      </c>
      <c r="L31" s="156">
        <v>11339788.029999999</v>
      </c>
      <c r="M31" s="176">
        <v>860.03869999999995</v>
      </c>
      <c r="N31" s="159">
        <v>903.74</v>
      </c>
      <c r="O31" s="101">
        <v>12547.57</v>
      </c>
      <c r="P31" s="101">
        <v>21024.81</v>
      </c>
      <c r="Q31" s="85" t="str">
        <f t="shared" si="6"/>
        <v>ผ่าน</v>
      </c>
      <c r="R31" s="85" t="str">
        <f t="shared" si="7"/>
        <v>ผ่าน</v>
      </c>
      <c r="S31" s="85" t="str">
        <f t="shared" si="8"/>
        <v>ผ่าน</v>
      </c>
      <c r="T31" s="84"/>
      <c r="U31" s="132" t="s">
        <v>133</v>
      </c>
      <c r="V31" s="132" t="s">
        <v>133</v>
      </c>
      <c r="W31" s="163" t="s">
        <v>259</v>
      </c>
      <c r="X31" s="163"/>
      <c r="Y31" s="164"/>
      <c r="Z31" s="164"/>
      <c r="AA31" s="165"/>
      <c r="AB31" s="165"/>
      <c r="AC31" s="165"/>
      <c r="AD31" s="165"/>
      <c r="AE31" s="163"/>
      <c r="AF31" s="163"/>
      <c r="AG31" s="165"/>
      <c r="AH31" s="163"/>
      <c r="AI31" s="163"/>
      <c r="AJ31" s="163"/>
      <c r="AK31" s="163"/>
      <c r="AL31" s="136"/>
      <c r="AM31" s="132"/>
    </row>
    <row r="32" spans="1:39" x14ac:dyDescent="0.6">
      <c r="A32" s="34">
        <v>27</v>
      </c>
      <c r="B32" s="34">
        <v>8</v>
      </c>
      <c r="C32" s="84" t="s">
        <v>39</v>
      </c>
      <c r="D32" s="34" t="s">
        <v>46</v>
      </c>
      <c r="E32" s="84" t="s">
        <v>173</v>
      </c>
      <c r="F32" s="34">
        <v>5</v>
      </c>
      <c r="G32" s="84" t="s">
        <v>133</v>
      </c>
      <c r="H32" s="101">
        <v>33843530.399999999</v>
      </c>
      <c r="I32" s="101">
        <v>50153</v>
      </c>
      <c r="J32" s="101">
        <v>674.81</v>
      </c>
      <c r="K32" s="101">
        <v>884.79</v>
      </c>
      <c r="L32" s="156">
        <v>14533062.859999999</v>
      </c>
      <c r="M32" s="176">
        <v>764.51850000000002</v>
      </c>
      <c r="N32" s="159">
        <v>1017.26</v>
      </c>
      <c r="O32" s="101">
        <v>14286.5</v>
      </c>
      <c r="P32" s="101">
        <v>21024.81</v>
      </c>
      <c r="Q32" s="85" t="str">
        <f t="shared" si="6"/>
        <v>ผ่าน</v>
      </c>
      <c r="R32" s="85" t="str">
        <f t="shared" si="7"/>
        <v>ผ่าน</v>
      </c>
      <c r="S32" s="85" t="str">
        <f t="shared" si="8"/>
        <v>ผ่าน</v>
      </c>
      <c r="T32" s="84"/>
      <c r="U32" s="132" t="s">
        <v>133</v>
      </c>
      <c r="V32" s="132" t="s">
        <v>133</v>
      </c>
      <c r="W32" s="163" t="s">
        <v>259</v>
      </c>
      <c r="X32" s="163"/>
      <c r="Y32" s="164"/>
      <c r="Z32" s="164"/>
      <c r="AA32" s="165"/>
      <c r="AB32" s="165"/>
      <c r="AC32" s="165"/>
      <c r="AD32" s="165"/>
      <c r="AE32" s="163"/>
      <c r="AF32" s="163"/>
      <c r="AG32" s="163"/>
      <c r="AH32" s="163"/>
      <c r="AI32" s="163"/>
      <c r="AJ32" s="163"/>
      <c r="AK32" s="163"/>
      <c r="AL32" s="136"/>
      <c r="AM32" s="132"/>
    </row>
    <row r="33" spans="1:39" s="146" customFormat="1" x14ac:dyDescent="0.6">
      <c r="A33" s="100">
        <v>28</v>
      </c>
      <c r="B33" s="100">
        <v>8</v>
      </c>
      <c r="C33" s="88" t="s">
        <v>39</v>
      </c>
      <c r="D33" s="100" t="s">
        <v>47</v>
      </c>
      <c r="E33" s="88" t="s">
        <v>174</v>
      </c>
      <c r="F33" s="100">
        <v>10</v>
      </c>
      <c r="G33" s="97" t="s">
        <v>138</v>
      </c>
      <c r="H33" s="101">
        <v>92255654.060000002</v>
      </c>
      <c r="I33" s="101">
        <v>134129</v>
      </c>
      <c r="J33" s="101">
        <v>687.81</v>
      </c>
      <c r="K33" s="101">
        <v>807.02</v>
      </c>
      <c r="L33" s="156">
        <v>45486935.579999998</v>
      </c>
      <c r="M33" s="175">
        <v>3473.1206999999999</v>
      </c>
      <c r="N33" s="159">
        <v>4026.17</v>
      </c>
      <c r="O33" s="101">
        <v>11297.82</v>
      </c>
      <c r="P33" s="101">
        <v>16973.740000000002</v>
      </c>
      <c r="Q33" s="85" t="str">
        <f t="shared" si="6"/>
        <v>ผ่าน</v>
      </c>
      <c r="R33" s="85" t="str">
        <f t="shared" si="7"/>
        <v>ผ่าน</v>
      </c>
      <c r="S33" s="85" t="str">
        <f t="shared" si="8"/>
        <v>ผ่าน</v>
      </c>
      <c r="T33" s="88"/>
      <c r="U33" s="144" t="s">
        <v>138</v>
      </c>
      <c r="V33" s="144" t="s">
        <v>138</v>
      </c>
      <c r="W33" s="163" t="s">
        <v>261</v>
      </c>
      <c r="X33" s="163"/>
      <c r="Y33" s="164"/>
      <c r="Z33" s="164"/>
      <c r="AA33" s="165"/>
      <c r="AB33" s="165"/>
      <c r="AC33" s="165"/>
      <c r="AD33" s="165"/>
      <c r="AE33" s="163"/>
      <c r="AF33" s="163"/>
      <c r="AG33" s="163"/>
      <c r="AH33" s="163"/>
      <c r="AI33" s="163"/>
      <c r="AJ33" s="163"/>
      <c r="AK33" s="163"/>
      <c r="AL33" s="136"/>
      <c r="AM33" s="145"/>
    </row>
    <row r="34" spans="1:39" s="146" customFormat="1" x14ac:dyDescent="0.6">
      <c r="A34" s="100">
        <v>29</v>
      </c>
      <c r="B34" s="100">
        <v>8</v>
      </c>
      <c r="C34" s="88" t="s">
        <v>39</v>
      </c>
      <c r="D34" s="100" t="s">
        <v>48</v>
      </c>
      <c r="E34" s="88" t="s">
        <v>175</v>
      </c>
      <c r="F34" s="100">
        <v>5</v>
      </c>
      <c r="G34" s="97" t="s">
        <v>133</v>
      </c>
      <c r="H34" s="101">
        <v>32653165.07</v>
      </c>
      <c r="I34" s="101">
        <v>55656</v>
      </c>
      <c r="J34" s="101">
        <v>586.70000000000005</v>
      </c>
      <c r="K34" s="101">
        <v>884.79</v>
      </c>
      <c r="L34" s="156">
        <v>14674410.74</v>
      </c>
      <c r="M34" s="176">
        <v>931.08100000000002</v>
      </c>
      <c r="N34" s="159">
        <v>991.77</v>
      </c>
      <c r="O34" s="101">
        <v>14796.25</v>
      </c>
      <c r="P34" s="101">
        <v>21024.81</v>
      </c>
      <c r="Q34" s="85" t="str">
        <f t="shared" si="6"/>
        <v>ผ่าน</v>
      </c>
      <c r="R34" s="85" t="str">
        <f t="shared" si="7"/>
        <v>ผ่าน</v>
      </c>
      <c r="S34" s="85" t="str">
        <f t="shared" si="8"/>
        <v>ผ่าน</v>
      </c>
      <c r="T34" s="88"/>
      <c r="U34" s="144" t="s">
        <v>133</v>
      </c>
      <c r="V34" s="144" t="s">
        <v>133</v>
      </c>
      <c r="W34" s="163" t="s">
        <v>259</v>
      </c>
      <c r="X34" s="163"/>
      <c r="Y34" s="164"/>
      <c r="Z34" s="164"/>
      <c r="AA34" s="165"/>
      <c r="AB34" s="165"/>
      <c r="AC34" s="165"/>
      <c r="AD34" s="165"/>
      <c r="AE34" s="163"/>
      <c r="AF34" s="163"/>
      <c r="AG34" s="163"/>
      <c r="AH34" s="163"/>
      <c r="AI34" s="163"/>
      <c r="AJ34" s="163"/>
      <c r="AK34" s="163"/>
      <c r="AL34" s="136"/>
      <c r="AM34" s="145"/>
    </row>
    <row r="35" spans="1:39" x14ac:dyDescent="0.6">
      <c r="A35" s="34">
        <v>30</v>
      </c>
      <c r="B35" s="34">
        <v>8</v>
      </c>
      <c r="C35" s="84" t="s">
        <v>39</v>
      </c>
      <c r="D35" s="34" t="s">
        <v>49</v>
      </c>
      <c r="E35" s="84" t="s">
        <v>176</v>
      </c>
      <c r="F35" s="34">
        <v>5</v>
      </c>
      <c r="G35" s="84" t="s">
        <v>133</v>
      </c>
      <c r="H35" s="101">
        <v>26212053.190000001</v>
      </c>
      <c r="I35" s="101">
        <v>41054</v>
      </c>
      <c r="J35" s="101">
        <v>638.48</v>
      </c>
      <c r="K35" s="101">
        <v>884.79</v>
      </c>
      <c r="L35" s="156">
        <v>15439211.859999999</v>
      </c>
      <c r="M35" s="175">
        <v>1080.4376</v>
      </c>
      <c r="N35" s="159">
        <v>1103.27</v>
      </c>
      <c r="O35" s="101">
        <v>13994.03</v>
      </c>
      <c r="P35" s="101">
        <v>21024.81</v>
      </c>
      <c r="Q35" s="85" t="str">
        <f t="shared" si="6"/>
        <v>ผ่าน</v>
      </c>
      <c r="R35" s="85" t="str">
        <f t="shared" si="7"/>
        <v>ผ่าน</v>
      </c>
      <c r="S35" s="85" t="str">
        <f t="shared" si="8"/>
        <v>ผ่าน</v>
      </c>
      <c r="T35" s="84"/>
      <c r="U35" s="132" t="s">
        <v>133</v>
      </c>
      <c r="V35" s="132" t="s">
        <v>133</v>
      </c>
      <c r="W35" s="163" t="s">
        <v>259</v>
      </c>
      <c r="X35" s="163"/>
      <c r="Y35" s="164"/>
      <c r="Z35" s="164"/>
      <c r="AA35" s="165"/>
      <c r="AB35" s="165"/>
      <c r="AC35" s="165"/>
      <c r="AD35" s="165"/>
      <c r="AE35" s="163"/>
      <c r="AF35" s="163"/>
      <c r="AG35" s="163"/>
      <c r="AH35" s="163"/>
      <c r="AI35" s="163"/>
      <c r="AJ35" s="163"/>
      <c r="AK35" s="163"/>
      <c r="AL35" s="136"/>
      <c r="AM35" s="132"/>
    </row>
    <row r="36" spans="1:39" x14ac:dyDescent="0.6">
      <c r="A36" s="34">
        <v>31</v>
      </c>
      <c r="B36" s="34">
        <v>8</v>
      </c>
      <c r="C36" s="84" t="s">
        <v>39</v>
      </c>
      <c r="D36" s="34" t="s">
        <v>50</v>
      </c>
      <c r="E36" s="84" t="s">
        <v>177</v>
      </c>
      <c r="F36" s="34">
        <v>6</v>
      </c>
      <c r="G36" s="84" t="s">
        <v>299</v>
      </c>
      <c r="H36" s="101">
        <v>38092166.979999997</v>
      </c>
      <c r="I36" s="101">
        <v>69939</v>
      </c>
      <c r="J36" s="101">
        <v>544.65</v>
      </c>
      <c r="K36" s="101">
        <v>820.77</v>
      </c>
      <c r="L36" s="156">
        <v>16475439.390000001</v>
      </c>
      <c r="M36" s="175">
        <v>1546.0243</v>
      </c>
      <c r="N36" s="159">
        <v>1633.88</v>
      </c>
      <c r="O36" s="101">
        <v>10083.629999999999</v>
      </c>
      <c r="P36" s="101">
        <v>19399.25</v>
      </c>
      <c r="Q36" s="85" t="str">
        <f t="shared" si="6"/>
        <v>ผ่าน</v>
      </c>
      <c r="R36" s="85" t="str">
        <f t="shared" si="7"/>
        <v>ผ่าน</v>
      </c>
      <c r="S36" s="85" t="str">
        <f t="shared" si="8"/>
        <v>ผ่าน</v>
      </c>
      <c r="T36" s="84"/>
      <c r="U36" s="132" t="s">
        <v>134</v>
      </c>
      <c r="V36" s="132" t="s">
        <v>134</v>
      </c>
      <c r="W36" s="163" t="s">
        <v>258</v>
      </c>
      <c r="X36" s="163"/>
      <c r="Y36" s="164"/>
      <c r="Z36" s="164"/>
      <c r="AA36" s="165"/>
      <c r="AB36" s="165"/>
      <c r="AC36" s="165"/>
      <c r="AD36" s="165"/>
      <c r="AE36" s="163"/>
      <c r="AF36" s="163"/>
      <c r="AG36" s="163"/>
      <c r="AH36" s="163"/>
      <c r="AI36" s="163"/>
      <c r="AJ36" s="163"/>
      <c r="AK36" s="163"/>
      <c r="AL36" s="136"/>
      <c r="AM36" s="132"/>
    </row>
    <row r="37" spans="1:39" x14ac:dyDescent="0.6">
      <c r="A37" s="34">
        <v>32</v>
      </c>
      <c r="B37" s="34">
        <v>8</v>
      </c>
      <c r="C37" s="84" t="s">
        <v>39</v>
      </c>
      <c r="D37" s="34" t="s">
        <v>51</v>
      </c>
      <c r="E37" s="84" t="s">
        <v>178</v>
      </c>
      <c r="F37" s="34">
        <v>12</v>
      </c>
      <c r="G37" s="84" t="s">
        <v>301</v>
      </c>
      <c r="H37" s="101">
        <v>66714560.350000001</v>
      </c>
      <c r="I37" s="101">
        <v>81161</v>
      </c>
      <c r="J37" s="101">
        <v>822</v>
      </c>
      <c r="K37" s="101">
        <v>877.16</v>
      </c>
      <c r="L37" s="156">
        <v>30070147.379999999</v>
      </c>
      <c r="M37" s="175">
        <v>1751.8515</v>
      </c>
      <c r="N37" s="159">
        <v>2032.16</v>
      </c>
      <c r="O37" s="101">
        <v>14797.12</v>
      </c>
      <c r="P37" s="101">
        <v>19540.43</v>
      </c>
      <c r="Q37" s="85" t="str">
        <f t="shared" si="6"/>
        <v>ผ่าน</v>
      </c>
      <c r="R37" s="85" t="str">
        <f t="shared" si="7"/>
        <v>ผ่าน</v>
      </c>
      <c r="S37" s="85" t="str">
        <f t="shared" si="8"/>
        <v>ผ่าน</v>
      </c>
      <c r="T37" s="84"/>
      <c r="U37" s="132" t="s">
        <v>252</v>
      </c>
      <c r="V37" s="132" t="s">
        <v>140</v>
      </c>
      <c r="W37" s="163" t="s">
        <v>265</v>
      </c>
      <c r="X37" s="163"/>
      <c r="Y37" s="164"/>
      <c r="Z37" s="164"/>
      <c r="AA37" s="165"/>
      <c r="AB37" s="165"/>
      <c r="AC37" s="165"/>
      <c r="AD37" s="165"/>
      <c r="AE37" s="163"/>
      <c r="AF37" s="163"/>
      <c r="AG37" s="163"/>
      <c r="AH37" s="163"/>
      <c r="AI37" s="163"/>
      <c r="AJ37" s="163"/>
      <c r="AK37" s="163"/>
      <c r="AL37" s="136"/>
      <c r="AM37" s="132"/>
    </row>
    <row r="38" spans="1:39" x14ac:dyDescent="0.6">
      <c r="A38" s="34">
        <v>33</v>
      </c>
      <c r="B38" s="34">
        <v>8</v>
      </c>
      <c r="C38" s="84" t="s">
        <v>39</v>
      </c>
      <c r="D38" s="34" t="s">
        <v>52</v>
      </c>
      <c r="E38" s="84" t="s">
        <v>179</v>
      </c>
      <c r="F38" s="34">
        <v>6</v>
      </c>
      <c r="G38" s="84" t="s">
        <v>299</v>
      </c>
      <c r="H38" s="101">
        <v>32916908.739999998</v>
      </c>
      <c r="I38" s="101">
        <v>49637</v>
      </c>
      <c r="J38" s="101">
        <v>663.15</v>
      </c>
      <c r="K38" s="101">
        <v>820.77</v>
      </c>
      <c r="L38" s="156">
        <v>14240134.6</v>
      </c>
      <c r="M38" s="175">
        <v>1163.9840999999999</v>
      </c>
      <c r="N38" s="159">
        <v>1210.98</v>
      </c>
      <c r="O38" s="101">
        <v>11759.18</v>
      </c>
      <c r="P38" s="101">
        <v>19399.25</v>
      </c>
      <c r="Q38" s="85" t="str">
        <f t="shared" si="6"/>
        <v>ผ่าน</v>
      </c>
      <c r="R38" s="85" t="str">
        <f t="shared" si="7"/>
        <v>ผ่าน</v>
      </c>
      <c r="S38" s="85" t="str">
        <f t="shared" si="8"/>
        <v>ผ่าน</v>
      </c>
      <c r="T38" s="84"/>
      <c r="U38" s="132" t="s">
        <v>134</v>
      </c>
      <c r="V38" s="132" t="s">
        <v>134</v>
      </c>
      <c r="W38" s="163" t="s">
        <v>258</v>
      </c>
      <c r="X38" s="163"/>
      <c r="Y38" s="164"/>
      <c r="Z38" s="164"/>
      <c r="AA38" s="165"/>
      <c r="AB38" s="165"/>
      <c r="AC38" s="165"/>
      <c r="AD38" s="165"/>
      <c r="AE38" s="163"/>
      <c r="AF38" s="163"/>
      <c r="AG38" s="163"/>
      <c r="AH38" s="163"/>
      <c r="AI38" s="163"/>
      <c r="AJ38" s="163"/>
      <c r="AK38" s="163"/>
      <c r="AL38" s="136"/>
      <c r="AM38" s="132"/>
    </row>
    <row r="39" spans="1:39" s="139" customFormat="1" x14ac:dyDescent="0.6">
      <c r="A39" s="56">
        <v>34</v>
      </c>
      <c r="B39" s="56">
        <v>8</v>
      </c>
      <c r="C39" s="86" t="s">
        <v>39</v>
      </c>
      <c r="D39" s="56" t="s">
        <v>53</v>
      </c>
      <c r="E39" s="86" t="s">
        <v>180</v>
      </c>
      <c r="F39" s="56">
        <v>5</v>
      </c>
      <c r="G39" s="86" t="s">
        <v>133</v>
      </c>
      <c r="H39" s="101">
        <v>22055200.210000001</v>
      </c>
      <c r="I39" s="101">
        <v>33587</v>
      </c>
      <c r="J39" s="101">
        <v>656.66</v>
      </c>
      <c r="K39" s="101">
        <v>884.79</v>
      </c>
      <c r="L39" s="156">
        <v>9648503.3499999996</v>
      </c>
      <c r="M39" s="176">
        <v>669.58479999999997</v>
      </c>
      <c r="N39" s="159">
        <v>727.93</v>
      </c>
      <c r="O39" s="101">
        <v>13254.8</v>
      </c>
      <c r="P39" s="101">
        <v>21024.81</v>
      </c>
      <c r="Q39" s="98" t="str">
        <f t="shared" si="6"/>
        <v>ผ่าน</v>
      </c>
      <c r="R39" s="98" t="str">
        <f t="shared" si="7"/>
        <v>ผ่าน</v>
      </c>
      <c r="S39" s="98" t="str">
        <f t="shared" si="8"/>
        <v>ผ่าน</v>
      </c>
      <c r="T39" s="86"/>
      <c r="U39" s="137" t="s">
        <v>131</v>
      </c>
      <c r="V39" s="137" t="s">
        <v>131</v>
      </c>
      <c r="W39" s="163" t="s">
        <v>254</v>
      </c>
      <c r="X39" s="163"/>
      <c r="Y39" s="164"/>
      <c r="Z39" s="164"/>
      <c r="AA39" s="165"/>
      <c r="AB39" s="165"/>
      <c r="AC39" s="165"/>
      <c r="AD39" s="165"/>
      <c r="AE39" s="163"/>
      <c r="AF39" s="163"/>
      <c r="AG39" s="163"/>
      <c r="AH39" s="163"/>
      <c r="AI39" s="163"/>
      <c r="AJ39" s="163"/>
      <c r="AK39" s="163"/>
      <c r="AL39" s="138"/>
      <c r="AM39" s="137"/>
    </row>
    <row r="40" spans="1:39" s="143" customFormat="1" x14ac:dyDescent="0.6">
      <c r="A40" s="89"/>
      <c r="B40" s="90"/>
      <c r="C40" s="91" t="s">
        <v>313</v>
      </c>
      <c r="D40" s="90"/>
      <c r="E40" s="91"/>
      <c r="F40" s="90"/>
      <c r="G40" s="91"/>
      <c r="H40" s="92"/>
      <c r="I40" s="92"/>
      <c r="J40" s="92"/>
      <c r="K40" s="92"/>
      <c r="L40" s="170"/>
      <c r="M40" s="179"/>
      <c r="N40" s="172"/>
      <c r="O40" s="92"/>
      <c r="P40" s="95"/>
      <c r="Q40" s="96"/>
      <c r="R40" s="96"/>
      <c r="S40" s="96">
        <f>COUNTIF(S26:S39,"ผ่าน")</f>
        <v>14</v>
      </c>
      <c r="T40" s="111"/>
      <c r="U40" s="142"/>
      <c r="V40" s="142"/>
      <c r="W40" s="166"/>
      <c r="X40" s="163"/>
      <c r="Y40" s="166"/>
      <c r="Z40" s="164"/>
      <c r="AA40" s="166"/>
      <c r="AB40" s="165"/>
      <c r="AC40" s="166"/>
      <c r="AD40" s="165"/>
      <c r="AE40" s="166"/>
      <c r="AF40" s="163"/>
      <c r="AG40" s="166"/>
      <c r="AH40" s="163"/>
      <c r="AI40" s="166"/>
      <c r="AJ40" s="163"/>
      <c r="AK40" s="166"/>
      <c r="AL40" s="136"/>
      <c r="AM40" s="142"/>
    </row>
    <row r="41" spans="1:39" x14ac:dyDescent="0.6">
      <c r="A41" s="34">
        <v>35</v>
      </c>
      <c r="B41" s="34">
        <v>8</v>
      </c>
      <c r="C41" s="84" t="s">
        <v>54</v>
      </c>
      <c r="D41" s="34" t="s">
        <v>55</v>
      </c>
      <c r="E41" s="84" t="s">
        <v>181</v>
      </c>
      <c r="F41" s="34">
        <v>19</v>
      </c>
      <c r="G41" s="31" t="s">
        <v>146</v>
      </c>
      <c r="H41" s="101">
        <v>437303742.06999999</v>
      </c>
      <c r="I41" s="101">
        <v>431778</v>
      </c>
      <c r="J41" s="101">
        <v>1012.8</v>
      </c>
      <c r="K41" s="101">
        <v>1188.5999999999999</v>
      </c>
      <c r="L41" s="156">
        <v>776379334.88999999</v>
      </c>
      <c r="M41" s="175">
        <v>41012.137999999999</v>
      </c>
      <c r="N41" s="159">
        <v>52096.72</v>
      </c>
      <c r="O41" s="105">
        <v>14902.65</v>
      </c>
      <c r="P41" s="101">
        <v>14966.88</v>
      </c>
      <c r="Q41" s="85" t="str">
        <f t="shared" ref="Q41:Q58" si="9">IF(J41&lt;K41,"ผ่าน","ไม่ผ่าน")</f>
        <v>ผ่าน</v>
      </c>
      <c r="R41" s="85" t="str">
        <f t="shared" ref="R41:R58" si="10">IF(O41&lt;P41,"ผ่าน","ไม่ผ่าน")</f>
        <v>ผ่าน</v>
      </c>
      <c r="S41" s="85" t="str">
        <f t="shared" ref="S41:S58" si="11">IF(AND(J41&lt;K41,O41&lt;P41),"ผ่าน","ไม่ผ่าน")</f>
        <v>ผ่าน</v>
      </c>
      <c r="T41" s="84"/>
      <c r="U41" s="132" t="s">
        <v>145</v>
      </c>
      <c r="V41" s="132" t="s">
        <v>145</v>
      </c>
      <c r="W41" s="163" t="s">
        <v>266</v>
      </c>
      <c r="X41" s="163"/>
      <c r="Y41" s="164"/>
      <c r="Z41" s="164"/>
      <c r="AA41" s="165"/>
      <c r="AB41" s="165"/>
      <c r="AC41" s="163"/>
      <c r="AD41" s="165"/>
      <c r="AE41" s="163"/>
      <c r="AF41" s="163"/>
      <c r="AG41" s="163"/>
      <c r="AH41" s="163"/>
      <c r="AI41" s="163"/>
      <c r="AJ41" s="163"/>
      <c r="AK41" s="163"/>
      <c r="AL41" s="136"/>
      <c r="AM41" s="132"/>
    </row>
    <row r="42" spans="1:39" x14ac:dyDescent="0.6">
      <c r="A42" s="34">
        <v>36</v>
      </c>
      <c r="B42" s="34">
        <v>8</v>
      </c>
      <c r="C42" s="84" t="s">
        <v>54</v>
      </c>
      <c r="D42" s="34" t="s">
        <v>56</v>
      </c>
      <c r="E42" s="84" t="s">
        <v>182</v>
      </c>
      <c r="F42" s="34">
        <v>6</v>
      </c>
      <c r="G42" s="84" t="s">
        <v>299</v>
      </c>
      <c r="H42" s="101">
        <v>37781263.840000004</v>
      </c>
      <c r="I42" s="101">
        <v>49030</v>
      </c>
      <c r="J42" s="101">
        <v>770.57</v>
      </c>
      <c r="K42" s="101">
        <v>820.77</v>
      </c>
      <c r="L42" s="156">
        <v>16565686.109999999</v>
      </c>
      <c r="M42" s="178">
        <v>958.87120000000004</v>
      </c>
      <c r="N42" s="159">
        <v>948.97</v>
      </c>
      <c r="O42" s="101">
        <v>17456.490000000002</v>
      </c>
      <c r="P42" s="101">
        <v>19399.25</v>
      </c>
      <c r="Q42" s="85" t="str">
        <f t="shared" si="9"/>
        <v>ผ่าน</v>
      </c>
      <c r="R42" s="85" t="str">
        <f t="shared" si="10"/>
        <v>ผ่าน</v>
      </c>
      <c r="S42" s="85" t="str">
        <f t="shared" si="11"/>
        <v>ผ่าน</v>
      </c>
      <c r="T42" s="84"/>
      <c r="U42" s="132" t="s">
        <v>134</v>
      </c>
      <c r="V42" s="132" t="s">
        <v>134</v>
      </c>
      <c r="W42" s="163" t="s">
        <v>258</v>
      </c>
      <c r="X42" s="163"/>
      <c r="Y42" s="164"/>
      <c r="Z42" s="164"/>
      <c r="AA42" s="165"/>
      <c r="AB42" s="165"/>
      <c r="AC42" s="165"/>
      <c r="AD42" s="165"/>
      <c r="AE42" s="163"/>
      <c r="AF42" s="163"/>
      <c r="AG42" s="163"/>
      <c r="AH42" s="163"/>
      <c r="AI42" s="163"/>
      <c r="AJ42" s="163"/>
      <c r="AK42" s="163"/>
      <c r="AL42" s="136"/>
      <c r="AM42" s="132"/>
    </row>
    <row r="43" spans="1:39" x14ac:dyDescent="0.6">
      <c r="A43" s="34">
        <v>37</v>
      </c>
      <c r="B43" s="34">
        <v>8</v>
      </c>
      <c r="C43" s="84" t="s">
        <v>54</v>
      </c>
      <c r="D43" s="34" t="s">
        <v>57</v>
      </c>
      <c r="E43" s="84" t="s">
        <v>183</v>
      </c>
      <c r="F43" s="34">
        <v>5</v>
      </c>
      <c r="G43" s="97" t="s">
        <v>133</v>
      </c>
      <c r="H43" s="101">
        <v>30412807.059999999</v>
      </c>
      <c r="I43" s="101">
        <v>43698</v>
      </c>
      <c r="J43" s="101">
        <v>695.98</v>
      </c>
      <c r="K43" s="101">
        <v>884.79</v>
      </c>
      <c r="L43" s="156">
        <v>9847637.4900000002</v>
      </c>
      <c r="M43" s="178">
        <v>756.18719999999996</v>
      </c>
      <c r="N43" s="159">
        <v>741.98</v>
      </c>
      <c r="O43" s="101">
        <v>13272.05</v>
      </c>
      <c r="P43" s="101">
        <v>21024.81</v>
      </c>
      <c r="Q43" s="85" t="str">
        <f t="shared" si="9"/>
        <v>ผ่าน</v>
      </c>
      <c r="R43" s="85" t="str">
        <f t="shared" si="10"/>
        <v>ผ่าน</v>
      </c>
      <c r="S43" s="85" t="str">
        <f t="shared" si="11"/>
        <v>ผ่าน</v>
      </c>
      <c r="T43" s="84"/>
      <c r="U43" s="132" t="s">
        <v>133</v>
      </c>
      <c r="V43" s="132" t="s">
        <v>133</v>
      </c>
      <c r="W43" s="163" t="s">
        <v>259</v>
      </c>
      <c r="X43" s="163"/>
      <c r="Y43" s="164"/>
      <c r="Z43" s="164"/>
      <c r="AA43" s="165"/>
      <c r="AB43" s="165"/>
      <c r="AC43" s="165"/>
      <c r="AD43" s="165"/>
      <c r="AE43" s="163"/>
      <c r="AF43" s="163"/>
      <c r="AG43" s="165"/>
      <c r="AH43" s="163"/>
      <c r="AI43" s="163"/>
      <c r="AJ43" s="163"/>
      <c r="AK43" s="163"/>
      <c r="AL43" s="136"/>
      <c r="AM43" s="132"/>
    </row>
    <row r="44" spans="1:39" x14ac:dyDescent="0.6">
      <c r="A44" s="34">
        <v>38</v>
      </c>
      <c r="B44" s="34">
        <v>8</v>
      </c>
      <c r="C44" s="84" t="s">
        <v>54</v>
      </c>
      <c r="D44" s="34" t="s">
        <v>58</v>
      </c>
      <c r="E44" s="84" t="s">
        <v>184</v>
      </c>
      <c r="F44" s="34">
        <v>6</v>
      </c>
      <c r="G44" s="97" t="s">
        <v>299</v>
      </c>
      <c r="H44" s="101">
        <v>53195767.789999999</v>
      </c>
      <c r="I44" s="101">
        <v>79743</v>
      </c>
      <c r="J44" s="101">
        <v>667.09</v>
      </c>
      <c r="K44" s="101">
        <v>820.77</v>
      </c>
      <c r="L44" s="156">
        <v>49830386.810000002</v>
      </c>
      <c r="M44" s="175">
        <v>3179.5848000000001</v>
      </c>
      <c r="N44" s="159">
        <v>3262.15</v>
      </c>
      <c r="O44" s="101">
        <v>15275.33</v>
      </c>
      <c r="P44" s="101">
        <v>19399.25</v>
      </c>
      <c r="Q44" s="85" t="str">
        <f t="shared" si="9"/>
        <v>ผ่าน</v>
      </c>
      <c r="R44" s="85" t="str">
        <f t="shared" si="10"/>
        <v>ผ่าน</v>
      </c>
      <c r="S44" s="85" t="str">
        <f t="shared" si="11"/>
        <v>ผ่าน</v>
      </c>
      <c r="T44" s="84"/>
      <c r="U44" s="132" t="s">
        <v>134</v>
      </c>
      <c r="V44" s="132" t="s">
        <v>134</v>
      </c>
      <c r="W44" s="163" t="s">
        <v>258</v>
      </c>
      <c r="X44" s="163"/>
      <c r="Y44" s="164"/>
      <c r="Z44" s="164"/>
      <c r="AA44" s="165"/>
      <c r="AB44" s="165"/>
      <c r="AC44" s="165"/>
      <c r="AD44" s="165"/>
      <c r="AE44" s="163"/>
      <c r="AF44" s="163"/>
      <c r="AG44" s="163"/>
      <c r="AH44" s="163"/>
      <c r="AI44" s="163"/>
      <c r="AJ44" s="163"/>
      <c r="AK44" s="163"/>
      <c r="AL44" s="136"/>
      <c r="AM44" s="132"/>
    </row>
    <row r="45" spans="1:39" x14ac:dyDescent="0.6">
      <c r="A45" s="34">
        <v>39</v>
      </c>
      <c r="B45" s="34">
        <v>8</v>
      </c>
      <c r="C45" s="84" t="s">
        <v>54</v>
      </c>
      <c r="D45" s="34" t="s">
        <v>59</v>
      </c>
      <c r="E45" s="84" t="s">
        <v>185</v>
      </c>
      <c r="F45" s="34">
        <v>9</v>
      </c>
      <c r="G45" s="97" t="s">
        <v>137</v>
      </c>
      <c r="H45" s="101">
        <v>50181972.960000001</v>
      </c>
      <c r="I45" s="101">
        <v>76553</v>
      </c>
      <c r="J45" s="101">
        <v>655.52</v>
      </c>
      <c r="K45" s="101">
        <v>810.91</v>
      </c>
      <c r="L45" s="156">
        <v>41723327</v>
      </c>
      <c r="M45" s="175">
        <v>2483.5025000000001</v>
      </c>
      <c r="N45" s="159">
        <v>2971.16</v>
      </c>
      <c r="O45" s="101">
        <v>14042.75</v>
      </c>
      <c r="P45" s="101">
        <v>20210.099999999999</v>
      </c>
      <c r="Q45" s="85" t="str">
        <f t="shared" si="9"/>
        <v>ผ่าน</v>
      </c>
      <c r="R45" s="85" t="str">
        <f t="shared" si="10"/>
        <v>ผ่าน</v>
      </c>
      <c r="S45" s="85" t="str">
        <f t="shared" si="11"/>
        <v>ผ่าน</v>
      </c>
      <c r="T45" s="84"/>
      <c r="U45" s="132" t="s">
        <v>137</v>
      </c>
      <c r="V45" s="132" t="s">
        <v>137</v>
      </c>
      <c r="W45" s="163" t="s">
        <v>267</v>
      </c>
      <c r="X45" s="163"/>
      <c r="Y45" s="164"/>
      <c r="Z45" s="164"/>
      <c r="AA45" s="165"/>
      <c r="AB45" s="165"/>
      <c r="AC45" s="165"/>
      <c r="AD45" s="165"/>
      <c r="AE45" s="163"/>
      <c r="AF45" s="163"/>
      <c r="AG45" s="163"/>
      <c r="AH45" s="163"/>
      <c r="AI45" s="163"/>
      <c r="AJ45" s="163"/>
      <c r="AK45" s="163"/>
      <c r="AL45" s="136"/>
      <c r="AM45" s="132"/>
    </row>
    <row r="46" spans="1:39" x14ac:dyDescent="0.6">
      <c r="A46" s="34">
        <v>40</v>
      </c>
      <c r="B46" s="34">
        <v>8</v>
      </c>
      <c r="C46" s="84" t="s">
        <v>54</v>
      </c>
      <c r="D46" s="34" t="s">
        <v>60</v>
      </c>
      <c r="E46" s="84" t="s">
        <v>186</v>
      </c>
      <c r="F46" s="34">
        <v>6</v>
      </c>
      <c r="G46" s="84" t="s">
        <v>299</v>
      </c>
      <c r="H46" s="101">
        <v>42372451.950000003</v>
      </c>
      <c r="I46" s="101">
        <v>55729</v>
      </c>
      <c r="J46" s="101">
        <v>760.33</v>
      </c>
      <c r="K46" s="101">
        <v>820.77</v>
      </c>
      <c r="L46" s="156">
        <v>13295375.77</v>
      </c>
      <c r="M46" s="178">
        <v>939.3954</v>
      </c>
      <c r="N46" s="159">
        <v>932.43</v>
      </c>
      <c r="O46" s="101">
        <v>14258.85</v>
      </c>
      <c r="P46" s="101">
        <v>19399.25</v>
      </c>
      <c r="Q46" s="85" t="str">
        <f t="shared" si="9"/>
        <v>ผ่าน</v>
      </c>
      <c r="R46" s="85" t="str">
        <f t="shared" si="10"/>
        <v>ผ่าน</v>
      </c>
      <c r="S46" s="85" t="str">
        <f t="shared" si="11"/>
        <v>ผ่าน</v>
      </c>
      <c r="T46" s="84"/>
      <c r="U46" s="132" t="s">
        <v>134</v>
      </c>
      <c r="V46" s="132" t="s">
        <v>134</v>
      </c>
      <c r="W46" s="163" t="s">
        <v>258</v>
      </c>
      <c r="X46" s="163"/>
      <c r="Y46" s="164"/>
      <c r="Z46" s="164"/>
      <c r="AA46" s="165"/>
      <c r="AB46" s="165"/>
      <c r="AC46" s="165"/>
      <c r="AD46" s="165"/>
      <c r="AE46" s="163"/>
      <c r="AF46" s="163"/>
      <c r="AG46" s="163"/>
      <c r="AH46" s="163"/>
      <c r="AI46" s="163"/>
      <c r="AJ46" s="163"/>
      <c r="AK46" s="163"/>
      <c r="AL46" s="136"/>
      <c r="AM46" s="132"/>
    </row>
    <row r="47" spans="1:39" x14ac:dyDescent="0.6">
      <c r="A47" s="34">
        <v>41</v>
      </c>
      <c r="B47" s="34">
        <v>8</v>
      </c>
      <c r="C47" s="84" t="s">
        <v>54</v>
      </c>
      <c r="D47" s="34" t="s">
        <v>61</v>
      </c>
      <c r="E47" s="84" t="s">
        <v>187</v>
      </c>
      <c r="F47" s="34">
        <v>2</v>
      </c>
      <c r="G47" s="84" t="s">
        <v>130</v>
      </c>
      <c r="H47" s="101">
        <v>21702729.52</v>
      </c>
      <c r="I47" s="101">
        <v>19580</v>
      </c>
      <c r="J47" s="101">
        <v>1108.4100000000001</v>
      </c>
      <c r="K47" s="101">
        <v>1162.22</v>
      </c>
      <c r="L47" s="156">
        <v>6787420.6500000004</v>
      </c>
      <c r="M47" s="176">
        <v>252.09379999999999</v>
      </c>
      <c r="N47" s="159">
        <v>268.99</v>
      </c>
      <c r="O47" s="101">
        <v>25233.27</v>
      </c>
      <c r="P47" s="101">
        <v>29920.79</v>
      </c>
      <c r="Q47" s="85" t="str">
        <f t="shared" si="9"/>
        <v>ผ่าน</v>
      </c>
      <c r="R47" s="85" t="str">
        <f t="shared" si="10"/>
        <v>ผ่าน</v>
      </c>
      <c r="S47" s="85" t="str">
        <f t="shared" si="11"/>
        <v>ผ่าน</v>
      </c>
      <c r="T47" s="84"/>
      <c r="U47" s="132" t="s">
        <v>130</v>
      </c>
      <c r="V47" s="132" t="s">
        <v>130</v>
      </c>
      <c r="W47" s="163" t="s">
        <v>253</v>
      </c>
      <c r="X47" s="163"/>
      <c r="Y47" s="164"/>
      <c r="Z47" s="164"/>
      <c r="AA47" s="165"/>
      <c r="AB47" s="165"/>
      <c r="AC47" s="163"/>
      <c r="AD47" s="165"/>
      <c r="AE47" s="163"/>
      <c r="AF47" s="163"/>
      <c r="AG47" s="165"/>
      <c r="AH47" s="163"/>
      <c r="AI47" s="163"/>
      <c r="AJ47" s="163"/>
      <c r="AK47" s="163"/>
      <c r="AL47" s="136"/>
      <c r="AM47" s="132"/>
    </row>
    <row r="48" spans="1:39" s="139" customFormat="1" x14ac:dyDescent="0.6">
      <c r="A48" s="56">
        <v>42</v>
      </c>
      <c r="B48" s="56">
        <v>8</v>
      </c>
      <c r="C48" s="86" t="s">
        <v>54</v>
      </c>
      <c r="D48" s="56" t="s">
        <v>62</v>
      </c>
      <c r="E48" s="86" t="s">
        <v>188</v>
      </c>
      <c r="F48" s="56">
        <v>14</v>
      </c>
      <c r="G48" s="31" t="s">
        <v>303</v>
      </c>
      <c r="H48" s="101">
        <v>114401261.75</v>
      </c>
      <c r="I48" s="101">
        <v>149009</v>
      </c>
      <c r="J48" s="101">
        <v>767.75</v>
      </c>
      <c r="K48" s="101">
        <v>978.68</v>
      </c>
      <c r="L48" s="156">
        <v>106685200.55</v>
      </c>
      <c r="M48" s="175">
        <v>7844.9318999999996</v>
      </c>
      <c r="N48" s="159">
        <v>8476.69</v>
      </c>
      <c r="O48" s="101">
        <v>12585.71</v>
      </c>
      <c r="P48" s="101">
        <v>23210.85</v>
      </c>
      <c r="Q48" s="85" t="str">
        <f t="shared" si="9"/>
        <v>ผ่าน</v>
      </c>
      <c r="R48" s="85" t="str">
        <f t="shared" si="10"/>
        <v>ผ่าน</v>
      </c>
      <c r="S48" s="85" t="str">
        <f t="shared" si="11"/>
        <v>ผ่าน</v>
      </c>
      <c r="T48" s="86"/>
      <c r="U48" s="137" t="s">
        <v>268</v>
      </c>
      <c r="V48" s="137" t="s">
        <v>140</v>
      </c>
      <c r="W48" s="163" t="s">
        <v>265</v>
      </c>
      <c r="X48" s="163"/>
      <c r="Y48" s="164"/>
      <c r="Z48" s="164"/>
      <c r="AA48" s="165"/>
      <c r="AB48" s="165"/>
      <c r="AC48" s="165"/>
      <c r="AD48" s="165"/>
      <c r="AE48" s="163"/>
      <c r="AF48" s="163"/>
      <c r="AG48" s="163"/>
      <c r="AH48" s="163"/>
      <c r="AI48" s="163"/>
      <c r="AJ48" s="163"/>
      <c r="AK48" s="163"/>
      <c r="AL48" s="138"/>
      <c r="AM48" s="137"/>
    </row>
    <row r="49" spans="1:41" s="139" customFormat="1" x14ac:dyDescent="0.6">
      <c r="A49" s="56">
        <v>43</v>
      </c>
      <c r="B49" s="56">
        <v>8</v>
      </c>
      <c r="C49" s="86" t="s">
        <v>54</v>
      </c>
      <c r="D49" s="56" t="s">
        <v>63</v>
      </c>
      <c r="E49" s="86" t="s">
        <v>189</v>
      </c>
      <c r="F49" s="56">
        <v>6</v>
      </c>
      <c r="G49" s="86" t="s">
        <v>299</v>
      </c>
      <c r="H49" s="101">
        <v>37049315.520000003</v>
      </c>
      <c r="I49" s="101">
        <v>44935</v>
      </c>
      <c r="J49" s="101">
        <v>824.51</v>
      </c>
      <c r="K49" s="101">
        <v>820.77</v>
      </c>
      <c r="L49" s="156">
        <v>15632800.07</v>
      </c>
      <c r="M49" s="175">
        <v>1011.2662</v>
      </c>
      <c r="N49" s="159">
        <v>1036.28</v>
      </c>
      <c r="O49" s="101">
        <v>15085.52</v>
      </c>
      <c r="P49" s="101">
        <v>19399.25</v>
      </c>
      <c r="Q49" s="85" t="str">
        <f t="shared" si="9"/>
        <v>ไม่ผ่าน</v>
      </c>
      <c r="R49" s="85" t="str">
        <f t="shared" si="10"/>
        <v>ผ่าน</v>
      </c>
      <c r="S49" s="85" t="str">
        <f t="shared" si="11"/>
        <v>ไม่ผ่าน</v>
      </c>
      <c r="T49" s="86"/>
      <c r="U49" s="137" t="s">
        <v>134</v>
      </c>
      <c r="V49" s="137" t="s">
        <v>134</v>
      </c>
      <c r="W49" s="163" t="s">
        <v>258</v>
      </c>
      <c r="X49" s="163"/>
      <c r="Y49" s="164"/>
      <c r="Z49" s="164"/>
      <c r="AA49" s="165"/>
      <c r="AB49" s="165"/>
      <c r="AC49" s="165"/>
      <c r="AD49" s="165"/>
      <c r="AE49" s="163"/>
      <c r="AF49" s="163"/>
      <c r="AG49" s="163"/>
      <c r="AH49" s="163"/>
      <c r="AI49" s="163"/>
      <c r="AJ49" s="163"/>
      <c r="AK49" s="163"/>
      <c r="AL49" s="138"/>
      <c r="AM49" s="137"/>
    </row>
    <row r="50" spans="1:41" s="139" customFormat="1" x14ac:dyDescent="0.6">
      <c r="A50" s="56">
        <v>44</v>
      </c>
      <c r="B50" s="56">
        <v>8</v>
      </c>
      <c r="C50" s="86" t="s">
        <v>54</v>
      </c>
      <c r="D50" s="56" t="s">
        <v>64</v>
      </c>
      <c r="E50" s="86" t="s">
        <v>190</v>
      </c>
      <c r="F50" s="56">
        <v>10</v>
      </c>
      <c r="G50" s="97" t="s">
        <v>138</v>
      </c>
      <c r="H50" s="101">
        <v>61037425.909999996</v>
      </c>
      <c r="I50" s="101">
        <v>76739</v>
      </c>
      <c r="J50" s="101">
        <v>795.39</v>
      </c>
      <c r="K50" s="101">
        <v>807.02</v>
      </c>
      <c r="L50" s="156">
        <v>36178105.600000001</v>
      </c>
      <c r="M50" s="175">
        <v>1953.2064</v>
      </c>
      <c r="N50" s="159">
        <v>2135.7600000000002</v>
      </c>
      <c r="O50" s="101">
        <v>16939.23</v>
      </c>
      <c r="P50" s="101">
        <v>16973.740000000002</v>
      </c>
      <c r="Q50" s="85" t="str">
        <f t="shared" si="9"/>
        <v>ผ่าน</v>
      </c>
      <c r="R50" s="85" t="str">
        <f t="shared" si="10"/>
        <v>ผ่าน</v>
      </c>
      <c r="S50" s="85" t="str">
        <f t="shared" si="11"/>
        <v>ผ่าน</v>
      </c>
      <c r="T50" s="86"/>
      <c r="U50" s="137" t="s">
        <v>138</v>
      </c>
      <c r="V50" s="137" t="s">
        <v>134</v>
      </c>
      <c r="W50" s="163" t="s">
        <v>258</v>
      </c>
      <c r="X50" s="163"/>
      <c r="Y50" s="164"/>
      <c r="Z50" s="164"/>
      <c r="AA50" s="165"/>
      <c r="AB50" s="165"/>
      <c r="AC50" s="165"/>
      <c r="AD50" s="165"/>
      <c r="AE50" s="163"/>
      <c r="AF50" s="163"/>
      <c r="AG50" s="163"/>
      <c r="AH50" s="163"/>
      <c r="AI50" s="163"/>
      <c r="AJ50" s="163"/>
      <c r="AK50" s="163"/>
      <c r="AL50" s="138"/>
      <c r="AM50" s="137"/>
    </row>
    <row r="51" spans="1:41" s="139" customFormat="1" x14ac:dyDescent="0.6">
      <c r="A51" s="56">
        <v>45</v>
      </c>
      <c r="B51" s="56">
        <v>8</v>
      </c>
      <c r="C51" s="86" t="s">
        <v>54</v>
      </c>
      <c r="D51" s="56" t="s">
        <v>65</v>
      </c>
      <c r="E51" s="86" t="s">
        <v>191</v>
      </c>
      <c r="F51" s="56">
        <v>10</v>
      </c>
      <c r="G51" s="97" t="s">
        <v>138</v>
      </c>
      <c r="H51" s="101">
        <v>67637023.799999997</v>
      </c>
      <c r="I51" s="101">
        <v>96486</v>
      </c>
      <c r="J51" s="101">
        <v>701</v>
      </c>
      <c r="K51" s="101">
        <v>807.02</v>
      </c>
      <c r="L51" s="156">
        <v>31602641.710000001</v>
      </c>
      <c r="M51" s="175">
        <v>2199.2026000000001</v>
      </c>
      <c r="N51" s="159">
        <v>2275</v>
      </c>
      <c r="O51" s="101">
        <v>13891.24</v>
      </c>
      <c r="P51" s="101">
        <v>16973.740000000002</v>
      </c>
      <c r="Q51" s="85" t="str">
        <f t="shared" si="9"/>
        <v>ผ่าน</v>
      </c>
      <c r="R51" s="85" t="str">
        <f t="shared" si="10"/>
        <v>ผ่าน</v>
      </c>
      <c r="S51" s="85" t="str">
        <f t="shared" si="11"/>
        <v>ผ่าน</v>
      </c>
      <c r="T51" s="147"/>
      <c r="U51" s="137" t="s">
        <v>138</v>
      </c>
      <c r="V51" s="137" t="s">
        <v>134</v>
      </c>
      <c r="W51" s="163" t="s">
        <v>258</v>
      </c>
      <c r="X51" s="163"/>
      <c r="Y51" s="164"/>
      <c r="Z51" s="164"/>
      <c r="AA51" s="165"/>
      <c r="AB51" s="165"/>
      <c r="AC51" s="165"/>
      <c r="AD51" s="165"/>
      <c r="AE51" s="163"/>
      <c r="AF51" s="163"/>
      <c r="AG51" s="163"/>
      <c r="AH51" s="163"/>
      <c r="AI51" s="163"/>
      <c r="AJ51" s="163"/>
      <c r="AK51" s="163"/>
      <c r="AL51" s="138"/>
      <c r="AM51" s="137"/>
    </row>
    <row r="52" spans="1:41" x14ac:dyDescent="0.6">
      <c r="A52" s="34">
        <v>46</v>
      </c>
      <c r="B52" s="34">
        <v>8</v>
      </c>
      <c r="C52" s="84" t="s">
        <v>54</v>
      </c>
      <c r="D52" s="34" t="s">
        <v>66</v>
      </c>
      <c r="E52" s="84" t="s">
        <v>192</v>
      </c>
      <c r="F52" s="34">
        <v>5</v>
      </c>
      <c r="G52" s="97" t="s">
        <v>133</v>
      </c>
      <c r="H52" s="101">
        <v>30868399.239999998</v>
      </c>
      <c r="I52" s="101">
        <v>39768</v>
      </c>
      <c r="J52" s="101">
        <v>776.21</v>
      </c>
      <c r="K52" s="101">
        <v>884.79</v>
      </c>
      <c r="L52" s="156">
        <v>17813834.16</v>
      </c>
      <c r="M52" s="175">
        <v>1006.252</v>
      </c>
      <c r="N52" s="159">
        <v>1047.18</v>
      </c>
      <c r="O52" s="101">
        <v>17011.2</v>
      </c>
      <c r="P52" s="101">
        <v>21024.81</v>
      </c>
      <c r="Q52" s="85" t="str">
        <f t="shared" si="9"/>
        <v>ผ่าน</v>
      </c>
      <c r="R52" s="85" t="str">
        <f t="shared" si="10"/>
        <v>ผ่าน</v>
      </c>
      <c r="S52" s="85" t="str">
        <f t="shared" si="11"/>
        <v>ผ่าน</v>
      </c>
      <c r="T52" s="84"/>
      <c r="U52" s="132" t="s">
        <v>133</v>
      </c>
      <c r="V52" s="132" t="s">
        <v>133</v>
      </c>
      <c r="W52" s="163" t="s">
        <v>259</v>
      </c>
      <c r="X52" s="163"/>
      <c r="Y52" s="164"/>
      <c r="Z52" s="164"/>
      <c r="AA52" s="165"/>
      <c r="AB52" s="165"/>
      <c r="AC52" s="165"/>
      <c r="AD52" s="165"/>
      <c r="AE52" s="163"/>
      <c r="AF52" s="163"/>
      <c r="AG52" s="163"/>
      <c r="AH52" s="163"/>
      <c r="AI52" s="163"/>
      <c r="AJ52" s="163"/>
      <c r="AK52" s="163"/>
      <c r="AL52" s="136"/>
      <c r="AM52" s="132"/>
    </row>
    <row r="53" spans="1:41" x14ac:dyDescent="0.6">
      <c r="A53" s="34">
        <v>47</v>
      </c>
      <c r="B53" s="34">
        <v>8</v>
      </c>
      <c r="C53" s="84" t="s">
        <v>54</v>
      </c>
      <c r="D53" s="34" t="s">
        <v>67</v>
      </c>
      <c r="E53" s="84" t="s">
        <v>193</v>
      </c>
      <c r="F53" s="34">
        <v>5</v>
      </c>
      <c r="G53" s="84" t="s">
        <v>133</v>
      </c>
      <c r="H53" s="101">
        <v>22346119.199999999</v>
      </c>
      <c r="I53" s="101">
        <v>31708</v>
      </c>
      <c r="J53" s="101">
        <v>704.75</v>
      </c>
      <c r="K53" s="101">
        <v>884.79</v>
      </c>
      <c r="L53" s="156">
        <v>14150215.74</v>
      </c>
      <c r="M53" s="176">
        <v>670.21159999999998</v>
      </c>
      <c r="N53" s="159">
        <v>699.03</v>
      </c>
      <c r="O53" s="101">
        <v>20242.59</v>
      </c>
      <c r="P53" s="101">
        <v>21024.81</v>
      </c>
      <c r="Q53" s="85" t="str">
        <f t="shared" si="9"/>
        <v>ผ่าน</v>
      </c>
      <c r="R53" s="85" t="str">
        <f t="shared" si="10"/>
        <v>ผ่าน</v>
      </c>
      <c r="S53" s="85" t="str">
        <f t="shared" si="11"/>
        <v>ผ่าน</v>
      </c>
      <c r="T53" s="84"/>
      <c r="U53" s="132" t="s">
        <v>133</v>
      </c>
      <c r="V53" s="132" t="s">
        <v>133</v>
      </c>
      <c r="W53" s="163" t="s">
        <v>259</v>
      </c>
      <c r="X53" s="163"/>
      <c r="Y53" s="164"/>
      <c r="Z53" s="164"/>
      <c r="AA53" s="165"/>
      <c r="AB53" s="165"/>
      <c r="AC53" s="165"/>
      <c r="AD53" s="165"/>
      <c r="AE53" s="163"/>
      <c r="AF53" s="163"/>
      <c r="AG53" s="165"/>
      <c r="AH53" s="163"/>
      <c r="AI53" s="163"/>
      <c r="AJ53" s="163"/>
      <c r="AK53" s="163"/>
      <c r="AL53" s="136"/>
      <c r="AM53" s="132"/>
    </row>
    <row r="54" spans="1:41" x14ac:dyDescent="0.6">
      <c r="A54" s="34">
        <v>48</v>
      </c>
      <c r="B54" s="34">
        <v>8</v>
      </c>
      <c r="C54" s="84" t="s">
        <v>54</v>
      </c>
      <c r="D54" s="34" t="s">
        <v>68</v>
      </c>
      <c r="E54" s="84" t="s">
        <v>194</v>
      </c>
      <c r="F54" s="34">
        <v>5</v>
      </c>
      <c r="G54" s="88" t="s">
        <v>133</v>
      </c>
      <c r="H54" s="101">
        <v>40504794.490000002</v>
      </c>
      <c r="I54" s="101">
        <v>49377</v>
      </c>
      <c r="J54" s="101">
        <v>820.32</v>
      </c>
      <c r="K54" s="101">
        <v>884.79</v>
      </c>
      <c r="L54" s="156">
        <v>17616352.52</v>
      </c>
      <c r="M54" s="177">
        <v>1074.7347</v>
      </c>
      <c r="N54" s="159">
        <v>965.65</v>
      </c>
      <c r="O54" s="101">
        <v>18243.05</v>
      </c>
      <c r="P54" s="101">
        <v>21024.81</v>
      </c>
      <c r="Q54" s="85" t="str">
        <f t="shared" si="9"/>
        <v>ผ่าน</v>
      </c>
      <c r="R54" s="85" t="str">
        <f t="shared" si="10"/>
        <v>ผ่าน</v>
      </c>
      <c r="S54" s="85" t="str">
        <f t="shared" si="11"/>
        <v>ผ่าน</v>
      </c>
      <c r="T54" s="84"/>
      <c r="U54" s="132" t="s">
        <v>133</v>
      </c>
      <c r="V54" s="132" t="s">
        <v>133</v>
      </c>
      <c r="W54" s="163" t="s">
        <v>259</v>
      </c>
      <c r="X54" s="163"/>
      <c r="Y54" s="164"/>
      <c r="Z54" s="164"/>
      <c r="AA54" s="165"/>
      <c r="AB54" s="165"/>
      <c r="AC54" s="165"/>
      <c r="AD54" s="165"/>
      <c r="AE54" s="163"/>
      <c r="AF54" s="163"/>
      <c r="AG54" s="163"/>
      <c r="AH54" s="163"/>
      <c r="AI54" s="163"/>
      <c r="AJ54" s="163"/>
      <c r="AK54" s="163"/>
      <c r="AL54" s="136"/>
      <c r="AM54" s="132"/>
    </row>
    <row r="55" spans="1:41" x14ac:dyDescent="0.6">
      <c r="A55" s="34">
        <v>49</v>
      </c>
      <c r="B55" s="34">
        <v>8</v>
      </c>
      <c r="C55" s="84" t="s">
        <v>54</v>
      </c>
      <c r="D55" s="34" t="s">
        <v>69</v>
      </c>
      <c r="E55" s="84" t="s">
        <v>195</v>
      </c>
      <c r="F55" s="34">
        <v>6</v>
      </c>
      <c r="G55" s="84" t="s">
        <v>299</v>
      </c>
      <c r="H55" s="101">
        <v>34835390.590000004</v>
      </c>
      <c r="I55" s="101">
        <v>47073</v>
      </c>
      <c r="J55" s="101">
        <v>740.03</v>
      </c>
      <c r="K55" s="101">
        <v>820.77</v>
      </c>
      <c r="L55" s="156">
        <v>10866615.970000001</v>
      </c>
      <c r="M55" s="176">
        <v>729.19799999999998</v>
      </c>
      <c r="N55" s="159">
        <v>789.63</v>
      </c>
      <c r="O55" s="101">
        <v>13761.7</v>
      </c>
      <c r="P55" s="101">
        <v>19399.25</v>
      </c>
      <c r="Q55" s="85" t="str">
        <f t="shared" si="9"/>
        <v>ผ่าน</v>
      </c>
      <c r="R55" s="85" t="str">
        <f t="shared" si="10"/>
        <v>ผ่าน</v>
      </c>
      <c r="S55" s="85" t="str">
        <f t="shared" si="11"/>
        <v>ผ่าน</v>
      </c>
      <c r="T55" s="84"/>
      <c r="U55" s="132" t="s">
        <v>134</v>
      </c>
      <c r="V55" s="132" t="s">
        <v>134</v>
      </c>
      <c r="W55" s="163" t="s">
        <v>258</v>
      </c>
      <c r="X55" s="163"/>
      <c r="Y55" s="164"/>
      <c r="Z55" s="164"/>
      <c r="AA55" s="165"/>
      <c r="AB55" s="165"/>
      <c r="AC55" s="165"/>
      <c r="AD55" s="165"/>
      <c r="AE55" s="163"/>
      <c r="AF55" s="163"/>
      <c r="AG55" s="165"/>
      <c r="AH55" s="163"/>
      <c r="AI55" s="163"/>
      <c r="AJ55" s="163"/>
      <c r="AK55" s="163"/>
      <c r="AL55" s="136"/>
      <c r="AM55" s="132"/>
    </row>
    <row r="56" spans="1:41" x14ac:dyDescent="0.6">
      <c r="A56" s="34">
        <v>50</v>
      </c>
      <c r="B56" s="34">
        <v>8</v>
      </c>
      <c r="C56" s="84" t="s">
        <v>54</v>
      </c>
      <c r="D56" s="34" t="s">
        <v>70</v>
      </c>
      <c r="E56" s="84" t="s">
        <v>196</v>
      </c>
      <c r="F56" s="34">
        <v>5</v>
      </c>
      <c r="G56" s="88" t="s">
        <v>133</v>
      </c>
      <c r="H56" s="101">
        <v>32252454.52</v>
      </c>
      <c r="I56" s="101">
        <v>48724</v>
      </c>
      <c r="J56" s="101">
        <v>661.94</v>
      </c>
      <c r="K56" s="101">
        <v>884.79</v>
      </c>
      <c r="L56" s="156">
        <v>10431760.35</v>
      </c>
      <c r="M56" s="176">
        <v>810.375</v>
      </c>
      <c r="N56" s="159">
        <v>907.48</v>
      </c>
      <c r="O56" s="101">
        <v>11495.32</v>
      </c>
      <c r="P56" s="101">
        <v>21024.81</v>
      </c>
      <c r="Q56" s="85" t="str">
        <f t="shared" si="9"/>
        <v>ผ่าน</v>
      </c>
      <c r="R56" s="85" t="str">
        <f t="shared" si="10"/>
        <v>ผ่าน</v>
      </c>
      <c r="S56" s="85" t="str">
        <f t="shared" si="11"/>
        <v>ผ่าน</v>
      </c>
      <c r="T56" s="84"/>
      <c r="U56" s="132" t="s">
        <v>133</v>
      </c>
      <c r="V56" s="132" t="s">
        <v>133</v>
      </c>
      <c r="W56" s="163" t="s">
        <v>259</v>
      </c>
      <c r="X56" s="163"/>
      <c r="Y56" s="164"/>
      <c r="Z56" s="164"/>
      <c r="AA56" s="165"/>
      <c r="AB56" s="165"/>
      <c r="AC56" s="165"/>
      <c r="AD56" s="165"/>
      <c r="AE56" s="163"/>
      <c r="AF56" s="163"/>
      <c r="AG56" s="163"/>
      <c r="AH56" s="163"/>
      <c r="AI56" s="163"/>
      <c r="AJ56" s="163"/>
      <c r="AK56" s="163"/>
      <c r="AL56" s="136"/>
      <c r="AM56" s="132"/>
    </row>
    <row r="57" spans="1:41" s="149" customFormat="1" x14ac:dyDescent="0.6">
      <c r="A57" s="102">
        <v>51</v>
      </c>
      <c r="B57" s="102">
        <v>8</v>
      </c>
      <c r="C57" s="87" t="s">
        <v>54</v>
      </c>
      <c r="D57" s="102" t="s">
        <v>71</v>
      </c>
      <c r="E57" s="87" t="s">
        <v>197</v>
      </c>
      <c r="F57" s="102">
        <v>15</v>
      </c>
      <c r="G57" s="87" t="s">
        <v>304</v>
      </c>
      <c r="H57" s="101">
        <v>164532495.52000001</v>
      </c>
      <c r="I57" s="101">
        <v>192070</v>
      </c>
      <c r="J57" s="101">
        <v>856.63</v>
      </c>
      <c r="K57" s="101">
        <v>858.39</v>
      </c>
      <c r="L57" s="156">
        <v>144646193.83000001</v>
      </c>
      <c r="M57" s="175">
        <v>8652.7829999999994</v>
      </c>
      <c r="N57" s="159">
        <v>9943.83</v>
      </c>
      <c r="O57" s="101">
        <v>14546.33</v>
      </c>
      <c r="P57" s="101">
        <v>18079.78</v>
      </c>
      <c r="Q57" s="85" t="str">
        <f t="shared" si="9"/>
        <v>ผ่าน</v>
      </c>
      <c r="R57" s="85" t="str">
        <f t="shared" si="10"/>
        <v>ผ่าน</v>
      </c>
      <c r="S57" s="85" t="str">
        <f t="shared" si="11"/>
        <v>ผ่าน</v>
      </c>
      <c r="T57" s="87"/>
      <c r="U57" s="148" t="s">
        <v>142</v>
      </c>
      <c r="V57" s="148" t="s">
        <v>143</v>
      </c>
      <c r="W57" s="163" t="s">
        <v>269</v>
      </c>
      <c r="X57" s="163"/>
      <c r="Y57" s="164"/>
      <c r="Z57" s="164"/>
      <c r="AA57" s="165"/>
      <c r="AB57" s="165"/>
      <c r="AC57" s="165"/>
      <c r="AD57" s="165"/>
      <c r="AE57" s="163"/>
      <c r="AF57" s="163"/>
      <c r="AG57" s="163"/>
      <c r="AH57" s="163"/>
      <c r="AI57" s="163"/>
      <c r="AJ57" s="163"/>
      <c r="AK57" s="163"/>
      <c r="AL57" s="138"/>
      <c r="AM57" s="148"/>
    </row>
    <row r="58" spans="1:41" x14ac:dyDescent="0.6">
      <c r="A58" s="34">
        <v>52</v>
      </c>
      <c r="B58" s="34">
        <v>8</v>
      </c>
      <c r="C58" s="84" t="s">
        <v>54</v>
      </c>
      <c r="D58" s="34" t="s">
        <v>72</v>
      </c>
      <c r="E58" s="84" t="s">
        <v>198</v>
      </c>
      <c r="F58" s="34">
        <v>5</v>
      </c>
      <c r="G58" s="88" t="s">
        <v>133</v>
      </c>
      <c r="H58" s="101">
        <v>28075120.73</v>
      </c>
      <c r="I58" s="101">
        <v>32050</v>
      </c>
      <c r="J58" s="101">
        <v>875.98</v>
      </c>
      <c r="K58" s="101">
        <v>884.79</v>
      </c>
      <c r="L58" s="156">
        <v>17946758.350000001</v>
      </c>
      <c r="M58" s="175">
        <v>1011.3192</v>
      </c>
      <c r="N58" s="159">
        <v>1052.49</v>
      </c>
      <c r="O58" s="101">
        <v>17051.63</v>
      </c>
      <c r="P58" s="101">
        <v>21024.81</v>
      </c>
      <c r="Q58" s="85" t="str">
        <f t="shared" si="9"/>
        <v>ผ่าน</v>
      </c>
      <c r="R58" s="85" t="str">
        <f t="shared" si="10"/>
        <v>ผ่าน</v>
      </c>
      <c r="S58" s="85" t="str">
        <f t="shared" si="11"/>
        <v>ผ่าน</v>
      </c>
      <c r="T58" s="84"/>
      <c r="U58" s="132" t="s">
        <v>133</v>
      </c>
      <c r="V58" s="132" t="s">
        <v>133</v>
      </c>
      <c r="W58" s="163" t="s">
        <v>259</v>
      </c>
      <c r="X58" s="163"/>
      <c r="Y58" s="164"/>
      <c r="Z58" s="164"/>
      <c r="AA58" s="165"/>
      <c r="AB58" s="165"/>
      <c r="AC58" s="165"/>
      <c r="AD58" s="165"/>
      <c r="AE58" s="163"/>
      <c r="AF58" s="163"/>
      <c r="AG58" s="163"/>
      <c r="AH58" s="163"/>
      <c r="AI58" s="163"/>
      <c r="AJ58" s="163"/>
      <c r="AK58" s="163"/>
      <c r="AL58" s="136"/>
      <c r="AM58" s="132"/>
    </row>
    <row r="59" spans="1:41" s="143" customFormat="1" x14ac:dyDescent="0.6">
      <c r="A59" s="89"/>
      <c r="B59" s="90"/>
      <c r="C59" s="91" t="s">
        <v>314</v>
      </c>
      <c r="D59" s="90"/>
      <c r="E59" s="91"/>
      <c r="F59" s="90"/>
      <c r="G59" s="91"/>
      <c r="H59" s="92"/>
      <c r="I59" s="92"/>
      <c r="J59" s="92"/>
      <c r="K59" s="92"/>
      <c r="L59" s="170"/>
      <c r="M59" s="181"/>
      <c r="N59" s="172"/>
      <c r="O59" s="92"/>
      <c r="P59" s="92"/>
      <c r="Q59" s="96"/>
      <c r="R59" s="96"/>
      <c r="S59" s="96">
        <f>COUNTIF(S41:S58,"ผ่าน")</f>
        <v>17</v>
      </c>
      <c r="T59" s="111"/>
      <c r="U59" s="142"/>
      <c r="V59" s="142"/>
      <c r="W59" s="142"/>
      <c r="X59" s="163"/>
      <c r="Y59" s="150"/>
      <c r="Z59" s="164"/>
      <c r="AA59" s="142"/>
      <c r="AB59" s="165"/>
      <c r="AC59" s="150"/>
      <c r="AD59" s="165"/>
      <c r="AE59" s="142"/>
      <c r="AF59" s="163"/>
      <c r="AG59" s="150"/>
      <c r="AH59" s="163"/>
      <c r="AI59" s="142"/>
      <c r="AJ59" s="163"/>
      <c r="AK59" s="142"/>
      <c r="AL59" s="136"/>
      <c r="AM59" s="142"/>
    </row>
    <row r="60" spans="1:41" x14ac:dyDescent="0.6">
      <c r="A60" s="34">
        <v>53</v>
      </c>
      <c r="B60" s="34">
        <v>8</v>
      </c>
      <c r="C60" s="84" t="s">
        <v>73</v>
      </c>
      <c r="D60" s="34" t="s">
        <v>74</v>
      </c>
      <c r="E60" s="84" t="s">
        <v>199</v>
      </c>
      <c r="F60" s="34">
        <v>17</v>
      </c>
      <c r="G60" s="84" t="s">
        <v>128</v>
      </c>
      <c r="H60" s="101">
        <v>235777842.34999999</v>
      </c>
      <c r="I60" s="101">
        <v>265438</v>
      </c>
      <c r="J60" s="101">
        <v>888.26</v>
      </c>
      <c r="K60" s="101">
        <v>995.49</v>
      </c>
      <c r="L60" s="156">
        <v>322447417.81</v>
      </c>
      <c r="M60" s="175">
        <v>17480.2012</v>
      </c>
      <c r="N60" s="159">
        <v>21619.84</v>
      </c>
      <c r="O60" s="101">
        <v>14914.42</v>
      </c>
      <c r="P60" s="101">
        <v>16509.34</v>
      </c>
      <c r="Q60" s="85" t="str">
        <f t="shared" ref="Q60:Q68" si="12">IF(J60&lt;K60,"ผ่าน","ไม่ผ่าน")</f>
        <v>ผ่าน</v>
      </c>
      <c r="R60" s="85" t="str">
        <f t="shared" ref="R60:R68" si="13">IF(O60&lt;P60,"ผ่าน","ไม่ผ่าน")</f>
        <v>ผ่าน</v>
      </c>
      <c r="S60" s="85" t="str">
        <f t="shared" ref="S60:S68" si="14">IF(AND(J60&lt;K60,O60&lt;P60),"ผ่าน","ไม่ผ่าน")</f>
        <v>ผ่าน</v>
      </c>
      <c r="T60" s="84"/>
      <c r="U60" s="132" t="s">
        <v>144</v>
      </c>
      <c r="V60" s="132" t="s">
        <v>144</v>
      </c>
      <c r="W60" s="163" t="s">
        <v>257</v>
      </c>
      <c r="X60" s="163"/>
      <c r="Y60" s="164"/>
      <c r="Z60" s="164"/>
      <c r="AA60" s="165"/>
      <c r="AB60" s="165"/>
      <c r="AC60" s="165"/>
      <c r="AD60" s="165"/>
      <c r="AE60" s="163"/>
      <c r="AF60" s="163"/>
      <c r="AG60" s="163"/>
      <c r="AH60" s="163"/>
      <c r="AI60" s="163"/>
      <c r="AJ60" s="163"/>
      <c r="AK60" s="163"/>
      <c r="AL60" s="136"/>
      <c r="AM60" s="132"/>
    </row>
    <row r="61" spans="1:41" x14ac:dyDescent="0.6">
      <c r="A61" s="34">
        <v>54</v>
      </c>
      <c r="B61" s="34">
        <v>8</v>
      </c>
      <c r="C61" s="84" t="s">
        <v>73</v>
      </c>
      <c r="D61" s="34" t="s">
        <v>75</v>
      </c>
      <c r="E61" s="84" t="s">
        <v>200</v>
      </c>
      <c r="F61" s="34">
        <v>10</v>
      </c>
      <c r="G61" s="84" t="s">
        <v>138</v>
      </c>
      <c r="H61" s="101">
        <v>65581605.049999997</v>
      </c>
      <c r="I61" s="101">
        <v>92289</v>
      </c>
      <c r="J61" s="101">
        <v>710.61</v>
      </c>
      <c r="K61" s="101">
        <v>807.02</v>
      </c>
      <c r="L61" s="156">
        <v>52243144.850000001</v>
      </c>
      <c r="M61" s="175">
        <v>2446.9897000000001</v>
      </c>
      <c r="N61" s="159">
        <v>2977.24</v>
      </c>
      <c r="O61" s="101">
        <v>17547.52</v>
      </c>
      <c r="P61" s="101">
        <v>16973.740000000002</v>
      </c>
      <c r="Q61" s="85" t="str">
        <f t="shared" si="12"/>
        <v>ผ่าน</v>
      </c>
      <c r="R61" s="85" t="str">
        <f t="shared" si="13"/>
        <v>ไม่ผ่าน</v>
      </c>
      <c r="S61" s="85" t="str">
        <f t="shared" si="14"/>
        <v>ไม่ผ่าน</v>
      </c>
      <c r="T61" s="84"/>
      <c r="U61" s="132" t="s">
        <v>138</v>
      </c>
      <c r="V61" s="132" t="s">
        <v>138</v>
      </c>
      <c r="W61" s="163" t="s">
        <v>261</v>
      </c>
      <c r="X61" s="163"/>
      <c r="Y61" s="164"/>
      <c r="Z61" s="164"/>
      <c r="AA61" s="165"/>
      <c r="AB61" s="165"/>
      <c r="AC61" s="165"/>
      <c r="AD61" s="165"/>
      <c r="AE61" s="163"/>
      <c r="AF61" s="163"/>
      <c r="AG61" s="163"/>
      <c r="AH61" s="163"/>
      <c r="AI61" s="163"/>
      <c r="AJ61" s="163"/>
      <c r="AK61" s="163"/>
      <c r="AL61" s="136"/>
      <c r="AM61" s="132"/>
    </row>
    <row r="62" spans="1:41" x14ac:dyDescent="0.6">
      <c r="A62" s="34">
        <v>55</v>
      </c>
      <c r="B62" s="34">
        <v>8</v>
      </c>
      <c r="C62" s="84" t="s">
        <v>73</v>
      </c>
      <c r="D62" s="34" t="s">
        <v>76</v>
      </c>
      <c r="E62" s="84" t="s">
        <v>201</v>
      </c>
      <c r="F62" s="34">
        <v>5</v>
      </c>
      <c r="G62" s="88" t="s">
        <v>133</v>
      </c>
      <c r="H62" s="101">
        <v>33749523.340000004</v>
      </c>
      <c r="I62" s="101">
        <v>38235</v>
      </c>
      <c r="J62" s="101">
        <v>882.69</v>
      </c>
      <c r="K62" s="101">
        <v>884.79</v>
      </c>
      <c r="L62" s="156">
        <v>11354713.890000001</v>
      </c>
      <c r="M62" s="176">
        <v>523.15660000000003</v>
      </c>
      <c r="N62" s="159">
        <v>557.03</v>
      </c>
      <c r="O62" s="101">
        <v>20384.5</v>
      </c>
      <c r="P62" s="101">
        <v>21024.81</v>
      </c>
      <c r="Q62" s="85" t="str">
        <f t="shared" si="12"/>
        <v>ผ่าน</v>
      </c>
      <c r="R62" s="85" t="str">
        <f t="shared" si="13"/>
        <v>ผ่าน</v>
      </c>
      <c r="S62" s="85" t="str">
        <f t="shared" si="14"/>
        <v>ผ่าน</v>
      </c>
      <c r="T62" s="84"/>
      <c r="U62" s="132" t="s">
        <v>133</v>
      </c>
      <c r="V62" s="132" t="s">
        <v>133</v>
      </c>
      <c r="W62" s="163" t="s">
        <v>259</v>
      </c>
      <c r="X62" s="163"/>
      <c r="Y62" s="164"/>
      <c r="Z62" s="164"/>
      <c r="AA62" s="165"/>
      <c r="AB62" s="165"/>
      <c r="AC62" s="165"/>
      <c r="AD62" s="165"/>
      <c r="AE62" s="163"/>
      <c r="AF62" s="163"/>
      <c r="AG62" s="165"/>
      <c r="AH62" s="163"/>
      <c r="AI62" s="163"/>
      <c r="AJ62" s="163"/>
      <c r="AK62" s="163"/>
      <c r="AL62" s="136"/>
      <c r="AM62" s="132"/>
    </row>
    <row r="63" spans="1:41" x14ac:dyDescent="0.6">
      <c r="A63" s="34">
        <v>56</v>
      </c>
      <c r="B63" s="34">
        <v>8</v>
      </c>
      <c r="C63" s="84" t="s">
        <v>73</v>
      </c>
      <c r="D63" s="34" t="s">
        <v>77</v>
      </c>
      <c r="E63" s="84" t="s">
        <v>202</v>
      </c>
      <c r="F63" s="34">
        <v>5</v>
      </c>
      <c r="G63" s="84" t="s">
        <v>133</v>
      </c>
      <c r="H63" s="101">
        <v>33486392.969999999</v>
      </c>
      <c r="I63" s="101">
        <v>41336</v>
      </c>
      <c r="J63" s="101">
        <v>810.1</v>
      </c>
      <c r="K63" s="101">
        <v>884.79</v>
      </c>
      <c r="L63" s="156">
        <v>18292548.129999999</v>
      </c>
      <c r="M63" s="176">
        <v>993.81209999999999</v>
      </c>
      <c r="N63" s="159">
        <v>1065.57</v>
      </c>
      <c r="O63" s="101">
        <v>17166.939999999999</v>
      </c>
      <c r="P63" s="101">
        <v>21024.81</v>
      </c>
      <c r="Q63" s="85" t="str">
        <f t="shared" si="12"/>
        <v>ผ่าน</v>
      </c>
      <c r="R63" s="85" t="str">
        <f t="shared" si="13"/>
        <v>ผ่าน</v>
      </c>
      <c r="S63" s="85" t="str">
        <f t="shared" si="14"/>
        <v>ผ่าน</v>
      </c>
      <c r="T63" s="84"/>
      <c r="U63" s="132" t="s">
        <v>133</v>
      </c>
      <c r="V63" s="132" t="s">
        <v>133</v>
      </c>
      <c r="W63" s="163" t="s">
        <v>259</v>
      </c>
      <c r="X63" s="163"/>
      <c r="Y63" s="164"/>
      <c r="Z63" s="164"/>
      <c r="AA63" s="165"/>
      <c r="AB63" s="165"/>
      <c r="AC63" s="165"/>
      <c r="AD63" s="165"/>
      <c r="AE63" s="163"/>
      <c r="AF63" s="163"/>
      <c r="AG63" s="163"/>
      <c r="AH63" s="163"/>
      <c r="AI63" s="163"/>
      <c r="AJ63" s="163"/>
      <c r="AK63" s="163"/>
      <c r="AL63" s="136"/>
      <c r="AM63" s="132"/>
    </row>
    <row r="64" spans="1:41" s="139" customFormat="1" x14ac:dyDescent="0.6">
      <c r="A64" s="102">
        <v>57</v>
      </c>
      <c r="B64" s="102">
        <v>8</v>
      </c>
      <c r="C64" s="87" t="s">
        <v>73</v>
      </c>
      <c r="D64" s="102" t="s">
        <v>78</v>
      </c>
      <c r="E64" s="87" t="s">
        <v>203</v>
      </c>
      <c r="F64" s="102">
        <v>13</v>
      </c>
      <c r="G64" s="87" t="s">
        <v>128</v>
      </c>
      <c r="H64" s="121">
        <v>126338768.23999999</v>
      </c>
      <c r="I64" s="121">
        <v>141649</v>
      </c>
      <c r="J64" s="121">
        <v>891.91</v>
      </c>
      <c r="K64" s="121">
        <v>995.49</v>
      </c>
      <c r="L64" s="158">
        <v>233429785.56</v>
      </c>
      <c r="M64" s="175">
        <v>10178.385899999999</v>
      </c>
      <c r="N64" s="161">
        <v>12807.28</v>
      </c>
      <c r="O64" s="121">
        <v>18226.34</v>
      </c>
      <c r="P64" s="121">
        <v>16509.34</v>
      </c>
      <c r="Q64" s="98" t="str">
        <f t="shared" si="12"/>
        <v>ผ่าน</v>
      </c>
      <c r="R64" s="98" t="str">
        <f t="shared" si="13"/>
        <v>ไม่ผ่าน</v>
      </c>
      <c r="S64" s="98" t="str">
        <f t="shared" si="14"/>
        <v>ไม่ผ่าน</v>
      </c>
      <c r="T64" s="86" t="s">
        <v>297</v>
      </c>
      <c r="U64" s="137" t="s">
        <v>141</v>
      </c>
      <c r="V64" s="137" t="s">
        <v>141</v>
      </c>
      <c r="W64" s="163" t="s">
        <v>262</v>
      </c>
      <c r="X64" s="163"/>
      <c r="Y64" s="164"/>
      <c r="Z64" s="164"/>
      <c r="AA64" s="165"/>
      <c r="AB64" s="165"/>
      <c r="AC64" s="165"/>
      <c r="AD64" s="165"/>
      <c r="AE64" s="163"/>
      <c r="AF64" s="163"/>
      <c r="AG64" s="163"/>
      <c r="AH64" s="163"/>
      <c r="AI64" s="163"/>
      <c r="AJ64" s="163"/>
      <c r="AK64" s="163"/>
      <c r="AL64" s="138"/>
      <c r="AM64" s="137"/>
      <c r="AO64" s="151" t="s">
        <v>306</v>
      </c>
    </row>
    <row r="65" spans="1:39" s="139" customFormat="1" x14ac:dyDescent="0.6">
      <c r="A65" s="56">
        <v>58</v>
      </c>
      <c r="B65" s="56">
        <v>8</v>
      </c>
      <c r="C65" s="86" t="s">
        <v>73</v>
      </c>
      <c r="D65" s="56" t="s">
        <v>79</v>
      </c>
      <c r="E65" s="86" t="s">
        <v>204</v>
      </c>
      <c r="F65" s="56">
        <v>3</v>
      </c>
      <c r="G65" s="87" t="s">
        <v>131</v>
      </c>
      <c r="H65" s="101">
        <v>25269969.32</v>
      </c>
      <c r="I65" s="101">
        <v>35047</v>
      </c>
      <c r="J65" s="101">
        <v>721.03</v>
      </c>
      <c r="K65" s="101">
        <v>765.3</v>
      </c>
      <c r="L65" s="156">
        <v>10424762.380000001</v>
      </c>
      <c r="M65" s="176">
        <v>498.01580000000001</v>
      </c>
      <c r="N65" s="159">
        <v>542.30999999999995</v>
      </c>
      <c r="O65" s="105">
        <v>19222.95</v>
      </c>
      <c r="P65" s="101">
        <v>19552.59</v>
      </c>
      <c r="Q65" s="85" t="str">
        <f t="shared" si="12"/>
        <v>ผ่าน</v>
      </c>
      <c r="R65" s="103" t="str">
        <f t="shared" si="13"/>
        <v>ผ่าน</v>
      </c>
      <c r="S65" s="85" t="str">
        <f t="shared" si="14"/>
        <v>ผ่าน</v>
      </c>
      <c r="T65" s="106"/>
      <c r="U65" s="152" t="s">
        <v>132</v>
      </c>
      <c r="V65" s="152" t="s">
        <v>131</v>
      </c>
      <c r="W65" s="163" t="s">
        <v>254</v>
      </c>
      <c r="X65" s="163"/>
      <c r="Y65" s="164"/>
      <c r="Z65" s="164"/>
      <c r="AA65" s="165"/>
      <c r="AB65" s="165"/>
      <c r="AC65" s="165"/>
      <c r="AD65" s="165"/>
      <c r="AE65" s="163"/>
      <c r="AF65" s="163"/>
      <c r="AG65" s="165"/>
      <c r="AH65" s="163"/>
      <c r="AI65" s="163"/>
      <c r="AJ65" s="163"/>
      <c r="AK65" s="163"/>
      <c r="AL65" s="138"/>
      <c r="AM65" s="137"/>
    </row>
    <row r="66" spans="1:39" s="139" customFormat="1" x14ac:dyDescent="0.6">
      <c r="A66" s="56">
        <v>59</v>
      </c>
      <c r="B66" s="56">
        <v>8</v>
      </c>
      <c r="C66" s="86" t="s">
        <v>73</v>
      </c>
      <c r="D66" s="56" t="s">
        <v>80</v>
      </c>
      <c r="E66" s="86" t="s">
        <v>205</v>
      </c>
      <c r="F66" s="56">
        <v>2</v>
      </c>
      <c r="G66" s="104" t="s">
        <v>130</v>
      </c>
      <c r="H66" s="101">
        <v>15877627.65</v>
      </c>
      <c r="I66" s="101">
        <v>18980</v>
      </c>
      <c r="J66" s="101">
        <v>836.55</v>
      </c>
      <c r="K66" s="101">
        <v>1162.22</v>
      </c>
      <c r="L66" s="156">
        <v>10653138.789999999</v>
      </c>
      <c r="M66" s="176">
        <v>471.64589999999998</v>
      </c>
      <c r="N66" s="159">
        <v>475.42</v>
      </c>
      <c r="O66" s="105">
        <v>22408.07</v>
      </c>
      <c r="P66" s="101">
        <v>29920.79</v>
      </c>
      <c r="Q66" s="85" t="str">
        <f t="shared" si="12"/>
        <v>ผ่าน</v>
      </c>
      <c r="R66" s="103" t="str">
        <f>IF(O66&lt;P66,"ผ่าน","ไม่ผ่าน")</f>
        <v>ผ่าน</v>
      </c>
      <c r="S66" s="85" t="str">
        <f t="shared" si="14"/>
        <v>ผ่าน</v>
      </c>
      <c r="T66" s="86"/>
      <c r="U66" s="137" t="s">
        <v>131</v>
      </c>
      <c r="V66" s="137" t="s">
        <v>130</v>
      </c>
      <c r="W66" s="163" t="s">
        <v>253</v>
      </c>
      <c r="X66" s="163"/>
      <c r="Y66" s="164"/>
      <c r="Z66" s="164"/>
      <c r="AA66" s="163"/>
      <c r="AB66" s="165"/>
      <c r="AC66" s="163"/>
      <c r="AD66" s="165"/>
      <c r="AE66" s="165"/>
      <c r="AF66" s="163"/>
      <c r="AG66" s="165"/>
      <c r="AH66" s="163"/>
      <c r="AI66" s="165"/>
      <c r="AJ66" s="163"/>
      <c r="AK66" s="163"/>
      <c r="AL66" s="138"/>
      <c r="AM66" s="137"/>
    </row>
    <row r="67" spans="1:39" s="139" customFormat="1" x14ac:dyDescent="0.6">
      <c r="A67" s="56">
        <v>60</v>
      </c>
      <c r="B67" s="56">
        <v>8</v>
      </c>
      <c r="C67" s="86" t="s">
        <v>73</v>
      </c>
      <c r="D67" s="56" t="s">
        <v>81</v>
      </c>
      <c r="E67" s="86" t="s">
        <v>206</v>
      </c>
      <c r="F67" s="56">
        <v>6</v>
      </c>
      <c r="G67" s="86" t="s">
        <v>299</v>
      </c>
      <c r="H67" s="101">
        <v>27762144.350000001</v>
      </c>
      <c r="I67" s="101">
        <v>40171</v>
      </c>
      <c r="J67" s="101">
        <v>691.1</v>
      </c>
      <c r="K67" s="101">
        <v>820.77</v>
      </c>
      <c r="L67" s="156">
        <v>12513404.210000001</v>
      </c>
      <c r="M67" s="176">
        <v>643.90430000000003</v>
      </c>
      <c r="N67" s="159">
        <v>652.23</v>
      </c>
      <c r="O67" s="101">
        <v>19185.490000000002</v>
      </c>
      <c r="P67" s="101">
        <v>19399.25</v>
      </c>
      <c r="Q67" s="98" t="str">
        <f t="shared" si="12"/>
        <v>ผ่าน</v>
      </c>
      <c r="R67" s="98" t="str">
        <f t="shared" si="13"/>
        <v>ผ่าน</v>
      </c>
      <c r="S67" s="98" t="str">
        <f t="shared" si="14"/>
        <v>ผ่าน</v>
      </c>
      <c r="T67" s="86"/>
      <c r="U67" s="137" t="s">
        <v>132</v>
      </c>
      <c r="V67" s="137" t="s">
        <v>132</v>
      </c>
      <c r="W67" s="163" t="s">
        <v>270</v>
      </c>
      <c r="X67" s="163"/>
      <c r="Y67" s="164"/>
      <c r="Z67" s="164"/>
      <c r="AA67" s="165"/>
      <c r="AB67" s="165"/>
      <c r="AC67" s="165"/>
      <c r="AD67" s="165"/>
      <c r="AE67" s="163"/>
      <c r="AF67" s="163"/>
      <c r="AG67" s="163"/>
      <c r="AH67" s="163"/>
      <c r="AI67" s="163"/>
      <c r="AJ67" s="163"/>
      <c r="AK67" s="163"/>
      <c r="AL67" s="138"/>
      <c r="AM67" s="137"/>
    </row>
    <row r="68" spans="1:39" ht="16.5" customHeight="1" x14ac:dyDescent="0.6">
      <c r="A68" s="34">
        <v>61</v>
      </c>
      <c r="B68" s="34">
        <v>8</v>
      </c>
      <c r="C68" s="84" t="s">
        <v>73</v>
      </c>
      <c r="D68" s="34" t="s">
        <v>111</v>
      </c>
      <c r="E68" s="84" t="s">
        <v>207</v>
      </c>
      <c r="F68" s="34">
        <v>4</v>
      </c>
      <c r="G68" s="84" t="s">
        <v>132</v>
      </c>
      <c r="H68" s="101">
        <v>24191745.890000001</v>
      </c>
      <c r="I68" s="101">
        <v>35199</v>
      </c>
      <c r="J68" s="101">
        <v>687.29</v>
      </c>
      <c r="K68" s="101">
        <v>842.56</v>
      </c>
      <c r="L68" s="156">
        <v>9622589.1999999993</v>
      </c>
      <c r="M68" s="176">
        <v>551.56209999999999</v>
      </c>
      <c r="N68" s="159">
        <v>645.03</v>
      </c>
      <c r="O68" s="101">
        <v>14918.07</v>
      </c>
      <c r="P68" s="101">
        <v>19956.77</v>
      </c>
      <c r="Q68" s="85" t="str">
        <f t="shared" si="12"/>
        <v>ผ่าน</v>
      </c>
      <c r="R68" s="85" t="str">
        <f t="shared" si="13"/>
        <v>ผ่าน</v>
      </c>
      <c r="S68" s="85" t="str">
        <f t="shared" si="14"/>
        <v>ผ่าน</v>
      </c>
      <c r="T68" s="84"/>
      <c r="U68" s="132" t="s">
        <v>132</v>
      </c>
      <c r="V68" s="132" t="s">
        <v>132</v>
      </c>
      <c r="W68" s="163" t="s">
        <v>270</v>
      </c>
      <c r="X68" s="163"/>
      <c r="Y68" s="164"/>
      <c r="Z68" s="164"/>
      <c r="AA68" s="165"/>
      <c r="AB68" s="165"/>
      <c r="AC68" s="165"/>
      <c r="AD68" s="165"/>
      <c r="AE68" s="163"/>
      <c r="AF68" s="163"/>
      <c r="AG68" s="165"/>
      <c r="AH68" s="163"/>
      <c r="AI68" s="165"/>
      <c r="AJ68" s="163"/>
      <c r="AK68" s="163"/>
      <c r="AL68" s="136"/>
      <c r="AM68" s="132"/>
    </row>
    <row r="69" spans="1:39" s="143" customFormat="1" x14ac:dyDescent="0.6">
      <c r="A69" s="89"/>
      <c r="B69" s="90"/>
      <c r="C69" s="91" t="s">
        <v>315</v>
      </c>
      <c r="D69" s="90"/>
      <c r="E69" s="91"/>
      <c r="F69" s="90"/>
      <c r="G69" s="91"/>
      <c r="H69" s="92"/>
      <c r="I69" s="92"/>
      <c r="J69" s="92"/>
      <c r="K69" s="92"/>
      <c r="L69" s="170"/>
      <c r="M69" s="181"/>
      <c r="N69" s="172"/>
      <c r="O69" s="92"/>
      <c r="P69" s="92"/>
      <c r="Q69" s="96"/>
      <c r="R69" s="96"/>
      <c r="S69" s="96">
        <f>COUNTIF(S60:S68,"ผ่าน")</f>
        <v>7</v>
      </c>
      <c r="T69" s="111"/>
      <c r="U69" s="142"/>
      <c r="V69" s="142"/>
      <c r="W69" s="166"/>
      <c r="X69" s="163"/>
      <c r="Y69" s="166"/>
      <c r="Z69" s="164"/>
      <c r="AA69" s="166"/>
      <c r="AB69" s="165"/>
      <c r="AC69" s="166"/>
      <c r="AD69" s="165"/>
      <c r="AE69" s="166"/>
      <c r="AF69" s="163"/>
      <c r="AG69" s="166"/>
      <c r="AH69" s="163"/>
      <c r="AI69" s="166"/>
      <c r="AJ69" s="163"/>
      <c r="AK69" s="166"/>
      <c r="AL69" s="136"/>
      <c r="AM69" s="142"/>
    </row>
    <row r="70" spans="1:39" x14ac:dyDescent="0.6">
      <c r="A70" s="34">
        <v>62</v>
      </c>
      <c r="B70" s="34">
        <v>8</v>
      </c>
      <c r="C70" s="84" t="s">
        <v>82</v>
      </c>
      <c r="D70" s="34" t="s">
        <v>83</v>
      </c>
      <c r="E70" s="84" t="s">
        <v>208</v>
      </c>
      <c r="F70" s="34">
        <v>16</v>
      </c>
      <c r="G70" s="84" t="s">
        <v>144</v>
      </c>
      <c r="H70" s="101">
        <v>157847673.36000001</v>
      </c>
      <c r="I70" s="101">
        <v>171118</v>
      </c>
      <c r="J70" s="101">
        <v>922.45</v>
      </c>
      <c r="K70" s="101">
        <v>990.13</v>
      </c>
      <c r="L70" s="156">
        <v>228368397.16</v>
      </c>
      <c r="M70" s="175">
        <v>13494.644700000001</v>
      </c>
      <c r="N70" s="159">
        <v>16493.419999999998</v>
      </c>
      <c r="O70" s="101">
        <v>13846.03</v>
      </c>
      <c r="P70" s="101">
        <v>16691.96</v>
      </c>
      <c r="Q70" s="85" t="str">
        <f t="shared" ref="Q70:Q75" si="15">IF(J70&lt;K70,"ผ่าน","ไม่ผ่าน")</f>
        <v>ผ่าน</v>
      </c>
      <c r="R70" s="85" t="str">
        <f t="shared" ref="R70:R75" si="16">IF(O70&lt;P70,"ผ่าน","ไม่ผ่าน")</f>
        <v>ผ่าน</v>
      </c>
      <c r="S70" s="85" t="str">
        <f t="shared" ref="S70:S75" si="17">IF(AND(J70&lt;K70,O70&lt;P70),"ผ่าน","ไม่ผ่าน")</f>
        <v>ผ่าน</v>
      </c>
      <c r="T70" s="84"/>
      <c r="U70" s="132" t="s">
        <v>144</v>
      </c>
      <c r="V70" s="132" t="s">
        <v>144</v>
      </c>
      <c r="W70" s="163" t="s">
        <v>257</v>
      </c>
      <c r="X70" s="163"/>
      <c r="Y70" s="164"/>
      <c r="Z70" s="164"/>
      <c r="AA70" s="165"/>
      <c r="AB70" s="165"/>
      <c r="AC70" s="165"/>
      <c r="AD70" s="165"/>
      <c r="AE70" s="163"/>
      <c r="AF70" s="163"/>
      <c r="AG70" s="163"/>
      <c r="AH70" s="163"/>
      <c r="AI70" s="163"/>
      <c r="AJ70" s="163"/>
      <c r="AK70" s="163"/>
      <c r="AL70" s="136"/>
      <c r="AM70" s="132"/>
    </row>
    <row r="71" spans="1:39" s="139" customFormat="1" x14ac:dyDescent="0.6">
      <c r="A71" s="56">
        <v>63</v>
      </c>
      <c r="B71" s="56">
        <v>8</v>
      </c>
      <c r="C71" s="86" t="s">
        <v>82</v>
      </c>
      <c r="D71" s="56" t="s">
        <v>84</v>
      </c>
      <c r="E71" s="86" t="s">
        <v>209</v>
      </c>
      <c r="F71" s="56">
        <v>10</v>
      </c>
      <c r="G71" s="97" t="s">
        <v>138</v>
      </c>
      <c r="H71" s="101">
        <v>63657829.399999999</v>
      </c>
      <c r="I71" s="101">
        <v>80265</v>
      </c>
      <c r="J71" s="101">
        <v>793.1</v>
      </c>
      <c r="K71" s="101">
        <v>807.02</v>
      </c>
      <c r="L71" s="156">
        <v>27476017.620000001</v>
      </c>
      <c r="M71" s="175">
        <v>1811.5231000000001</v>
      </c>
      <c r="N71" s="159">
        <v>1691.45</v>
      </c>
      <c r="O71" s="101">
        <v>16244.11</v>
      </c>
      <c r="P71" s="101">
        <v>16973.740000000002</v>
      </c>
      <c r="Q71" s="85" t="str">
        <f t="shared" si="15"/>
        <v>ผ่าน</v>
      </c>
      <c r="R71" s="85" t="str">
        <f t="shared" si="16"/>
        <v>ผ่าน</v>
      </c>
      <c r="S71" s="85" t="str">
        <f t="shared" si="17"/>
        <v>ผ่าน</v>
      </c>
      <c r="T71" s="86"/>
      <c r="U71" s="137" t="s">
        <v>138</v>
      </c>
      <c r="V71" s="137" t="s">
        <v>135</v>
      </c>
      <c r="W71" s="163" t="s">
        <v>260</v>
      </c>
      <c r="X71" s="163"/>
      <c r="Y71" s="164"/>
      <c r="Z71" s="164"/>
      <c r="AA71" s="165"/>
      <c r="AB71" s="165"/>
      <c r="AC71" s="165"/>
      <c r="AD71" s="165"/>
      <c r="AE71" s="163"/>
      <c r="AF71" s="163"/>
      <c r="AG71" s="163"/>
      <c r="AH71" s="163"/>
      <c r="AI71" s="163"/>
      <c r="AJ71" s="163"/>
      <c r="AK71" s="163"/>
      <c r="AL71" s="138"/>
      <c r="AM71" s="137"/>
    </row>
    <row r="72" spans="1:39" x14ac:dyDescent="0.6">
      <c r="A72" s="34">
        <v>64</v>
      </c>
      <c r="B72" s="34">
        <v>8</v>
      </c>
      <c r="C72" s="84" t="s">
        <v>82</v>
      </c>
      <c r="D72" s="34" t="s">
        <v>85</v>
      </c>
      <c r="E72" s="84" t="s">
        <v>210</v>
      </c>
      <c r="F72" s="34">
        <v>6</v>
      </c>
      <c r="G72" s="97" t="s">
        <v>299</v>
      </c>
      <c r="H72" s="101">
        <v>43154670.079999998</v>
      </c>
      <c r="I72" s="101">
        <v>60635</v>
      </c>
      <c r="J72" s="101">
        <v>711.71</v>
      </c>
      <c r="K72" s="101">
        <v>820.77</v>
      </c>
      <c r="L72" s="156">
        <v>23489945.25</v>
      </c>
      <c r="M72" s="175">
        <v>1058.5219</v>
      </c>
      <c r="N72" s="159">
        <v>1164.27</v>
      </c>
      <c r="O72" s="101">
        <v>20175.669999999998</v>
      </c>
      <c r="P72" s="101">
        <v>19399.25</v>
      </c>
      <c r="Q72" s="85" t="str">
        <f t="shared" si="15"/>
        <v>ผ่าน</v>
      </c>
      <c r="R72" s="85" t="str">
        <f t="shared" si="16"/>
        <v>ไม่ผ่าน</v>
      </c>
      <c r="S72" s="85" t="str">
        <f t="shared" si="17"/>
        <v>ไม่ผ่าน</v>
      </c>
      <c r="T72" s="84"/>
      <c r="U72" s="132" t="s">
        <v>134</v>
      </c>
      <c r="V72" s="132" t="s">
        <v>134</v>
      </c>
      <c r="W72" s="163" t="s">
        <v>258</v>
      </c>
      <c r="X72" s="163"/>
      <c r="Y72" s="164"/>
      <c r="Z72" s="164"/>
      <c r="AA72" s="165"/>
      <c r="AB72" s="165"/>
      <c r="AC72" s="165"/>
      <c r="AD72" s="165"/>
      <c r="AE72" s="163"/>
      <c r="AF72" s="163"/>
      <c r="AG72" s="163"/>
      <c r="AH72" s="163"/>
      <c r="AI72" s="163"/>
      <c r="AJ72" s="163"/>
      <c r="AK72" s="163"/>
      <c r="AL72" s="136"/>
      <c r="AM72" s="132"/>
    </row>
    <row r="73" spans="1:39" x14ac:dyDescent="0.6">
      <c r="A73" s="34">
        <v>65</v>
      </c>
      <c r="B73" s="34">
        <v>8</v>
      </c>
      <c r="C73" s="84" t="s">
        <v>82</v>
      </c>
      <c r="D73" s="34" t="s">
        <v>86</v>
      </c>
      <c r="E73" s="84" t="s">
        <v>211</v>
      </c>
      <c r="F73" s="34">
        <v>10</v>
      </c>
      <c r="G73" s="97" t="s">
        <v>138</v>
      </c>
      <c r="H73" s="101">
        <v>68781726.510000005</v>
      </c>
      <c r="I73" s="101">
        <v>103571</v>
      </c>
      <c r="J73" s="101">
        <v>664.1</v>
      </c>
      <c r="K73" s="101">
        <v>807.02</v>
      </c>
      <c r="L73" s="156">
        <v>40309298.090000004</v>
      </c>
      <c r="M73" s="175">
        <v>3089.5965000000001</v>
      </c>
      <c r="N73" s="159">
        <v>3484.13</v>
      </c>
      <c r="O73" s="101">
        <v>11569.41</v>
      </c>
      <c r="P73" s="101">
        <v>16973.740000000002</v>
      </c>
      <c r="Q73" s="85" t="str">
        <f t="shared" si="15"/>
        <v>ผ่าน</v>
      </c>
      <c r="R73" s="85" t="str">
        <f t="shared" si="16"/>
        <v>ผ่าน</v>
      </c>
      <c r="S73" s="85" t="str">
        <f t="shared" si="17"/>
        <v>ผ่าน</v>
      </c>
      <c r="T73" s="84"/>
      <c r="U73" s="132" t="s">
        <v>138</v>
      </c>
      <c r="V73" s="132" t="s">
        <v>138</v>
      </c>
      <c r="W73" s="163" t="s">
        <v>261</v>
      </c>
      <c r="X73" s="163"/>
      <c r="Y73" s="164"/>
      <c r="Z73" s="164"/>
      <c r="AA73" s="165"/>
      <c r="AB73" s="165"/>
      <c r="AC73" s="165"/>
      <c r="AD73" s="165"/>
      <c r="AE73" s="163"/>
      <c r="AF73" s="163"/>
      <c r="AG73" s="163"/>
      <c r="AH73" s="163"/>
      <c r="AI73" s="163"/>
      <c r="AJ73" s="163"/>
      <c r="AK73" s="163"/>
      <c r="AL73" s="136"/>
      <c r="AM73" s="132"/>
    </row>
    <row r="74" spans="1:39" x14ac:dyDescent="0.6">
      <c r="A74" s="34">
        <v>66</v>
      </c>
      <c r="B74" s="34">
        <v>8</v>
      </c>
      <c r="C74" s="84" t="s">
        <v>82</v>
      </c>
      <c r="D74" s="34" t="s">
        <v>87</v>
      </c>
      <c r="E74" s="84" t="s">
        <v>212</v>
      </c>
      <c r="F74" s="34">
        <v>6</v>
      </c>
      <c r="G74" s="97" t="s">
        <v>299</v>
      </c>
      <c r="H74" s="101">
        <v>52175462.780000001</v>
      </c>
      <c r="I74" s="101">
        <v>63050</v>
      </c>
      <c r="J74" s="101">
        <v>827.53</v>
      </c>
      <c r="K74" s="101">
        <v>820.77</v>
      </c>
      <c r="L74" s="156">
        <v>20281786.66</v>
      </c>
      <c r="M74" s="175">
        <v>1355.5736999999999</v>
      </c>
      <c r="N74" s="159">
        <v>1442.21</v>
      </c>
      <c r="O74" s="101">
        <v>14062.98</v>
      </c>
      <c r="P74" s="101">
        <v>19399.25</v>
      </c>
      <c r="Q74" s="85" t="str">
        <f t="shared" si="15"/>
        <v>ไม่ผ่าน</v>
      </c>
      <c r="R74" s="85" t="str">
        <f t="shared" si="16"/>
        <v>ผ่าน</v>
      </c>
      <c r="S74" s="85" t="str">
        <f t="shared" si="17"/>
        <v>ไม่ผ่าน</v>
      </c>
      <c r="T74" s="84"/>
      <c r="U74" s="132" t="s">
        <v>134</v>
      </c>
      <c r="V74" s="132" t="s">
        <v>134</v>
      </c>
      <c r="W74" s="163" t="s">
        <v>258</v>
      </c>
      <c r="X74" s="163"/>
      <c r="Y74" s="164"/>
      <c r="Z74" s="164"/>
      <c r="AA74" s="165"/>
      <c r="AB74" s="165"/>
      <c r="AC74" s="165"/>
      <c r="AD74" s="165"/>
      <c r="AE74" s="163"/>
      <c r="AF74" s="163"/>
      <c r="AG74" s="163"/>
      <c r="AH74" s="163"/>
      <c r="AI74" s="163"/>
      <c r="AJ74" s="163"/>
      <c r="AK74" s="163"/>
      <c r="AL74" s="136"/>
      <c r="AM74" s="132"/>
    </row>
    <row r="75" spans="1:39" x14ac:dyDescent="0.6">
      <c r="A75" s="34">
        <v>67</v>
      </c>
      <c r="B75" s="34">
        <v>8</v>
      </c>
      <c r="C75" s="84" t="s">
        <v>82</v>
      </c>
      <c r="D75" s="34" t="s">
        <v>88</v>
      </c>
      <c r="E75" s="84" t="s">
        <v>213</v>
      </c>
      <c r="F75" s="34">
        <v>5</v>
      </c>
      <c r="G75" s="97" t="s">
        <v>133</v>
      </c>
      <c r="H75" s="101">
        <v>29879518.219999999</v>
      </c>
      <c r="I75" s="101">
        <v>47065</v>
      </c>
      <c r="J75" s="101">
        <v>634.86</v>
      </c>
      <c r="K75" s="101">
        <v>884.79</v>
      </c>
      <c r="L75" s="156">
        <v>23790108.789999999</v>
      </c>
      <c r="M75" s="175">
        <v>1541.4249</v>
      </c>
      <c r="N75" s="159">
        <v>1573.58</v>
      </c>
      <c r="O75" s="101">
        <v>15118.48</v>
      </c>
      <c r="P75" s="101">
        <v>21024.81</v>
      </c>
      <c r="Q75" s="85" t="str">
        <f t="shared" si="15"/>
        <v>ผ่าน</v>
      </c>
      <c r="R75" s="85" t="str">
        <f t="shared" si="16"/>
        <v>ผ่าน</v>
      </c>
      <c r="S75" s="85" t="str">
        <f t="shared" si="17"/>
        <v>ผ่าน</v>
      </c>
      <c r="T75" s="84"/>
      <c r="U75" s="132" t="s">
        <v>133</v>
      </c>
      <c r="V75" s="132" t="s">
        <v>133</v>
      </c>
      <c r="W75" s="163" t="s">
        <v>259</v>
      </c>
      <c r="X75" s="163"/>
      <c r="Y75" s="164"/>
      <c r="Z75" s="164"/>
      <c r="AA75" s="165"/>
      <c r="AB75" s="165"/>
      <c r="AC75" s="165"/>
      <c r="AD75" s="165"/>
      <c r="AE75" s="163"/>
      <c r="AF75" s="163"/>
      <c r="AG75" s="163"/>
      <c r="AH75" s="163"/>
      <c r="AI75" s="163"/>
      <c r="AJ75" s="163"/>
      <c r="AK75" s="163"/>
      <c r="AL75" s="136"/>
      <c r="AM75" s="132"/>
    </row>
    <row r="76" spans="1:39" s="143" customFormat="1" x14ac:dyDescent="0.6">
      <c r="A76" s="89"/>
      <c r="B76" s="90"/>
      <c r="C76" s="91" t="s">
        <v>316</v>
      </c>
      <c r="D76" s="90"/>
      <c r="E76" s="91"/>
      <c r="F76" s="90"/>
      <c r="G76" s="91"/>
      <c r="H76" s="92"/>
      <c r="I76" s="92"/>
      <c r="J76" s="92"/>
      <c r="K76" s="92"/>
      <c r="L76" s="170"/>
      <c r="M76" s="181"/>
      <c r="N76" s="172"/>
      <c r="O76" s="92"/>
      <c r="P76" s="123"/>
      <c r="Q76" s="96"/>
      <c r="R76" s="96"/>
      <c r="S76" s="96">
        <f>COUNTIF(S70:S75,"ผ่าน")</f>
        <v>4</v>
      </c>
      <c r="T76" s="111"/>
      <c r="U76" s="142"/>
      <c r="V76" s="142"/>
      <c r="W76" s="166"/>
      <c r="X76" s="163"/>
      <c r="Y76" s="166"/>
      <c r="Z76" s="164"/>
      <c r="AA76" s="166"/>
      <c r="AB76" s="165"/>
      <c r="AC76" s="166"/>
      <c r="AD76" s="165"/>
      <c r="AE76" s="166"/>
      <c r="AF76" s="163"/>
      <c r="AG76" s="166"/>
      <c r="AH76" s="163"/>
      <c r="AI76" s="166"/>
      <c r="AJ76" s="163"/>
      <c r="AK76" s="166"/>
      <c r="AL76" s="136"/>
      <c r="AM76" s="142"/>
    </row>
    <row r="77" spans="1:39" s="139" customFormat="1" x14ac:dyDescent="0.6">
      <c r="A77" s="56">
        <v>68</v>
      </c>
      <c r="B77" s="56">
        <v>8</v>
      </c>
      <c r="C77" s="86" t="s">
        <v>89</v>
      </c>
      <c r="D77" s="56" t="s">
        <v>90</v>
      </c>
      <c r="E77" s="86" t="s">
        <v>214</v>
      </c>
      <c r="F77" s="56">
        <v>20</v>
      </c>
      <c r="G77" s="87" t="s">
        <v>147</v>
      </c>
      <c r="H77" s="101">
        <v>618935254.13999999</v>
      </c>
      <c r="I77" s="101">
        <v>510008</v>
      </c>
      <c r="J77" s="101">
        <v>1213.58</v>
      </c>
      <c r="K77" s="101">
        <v>1522.64</v>
      </c>
      <c r="L77" s="156">
        <v>1370253413.26</v>
      </c>
      <c r="M77" s="175">
        <v>74416.015599999999</v>
      </c>
      <c r="N77" s="159">
        <v>95768.55</v>
      </c>
      <c r="O77" s="101">
        <v>14307.97</v>
      </c>
      <c r="P77" s="101">
        <v>15035.53</v>
      </c>
      <c r="Q77" s="85" t="str">
        <f t="shared" ref="Q77:Q97" si="18">IF(J77&lt;K77,"ผ่าน","ไม่ผ่าน")</f>
        <v>ผ่าน</v>
      </c>
      <c r="R77" s="85" t="str">
        <f t="shared" ref="R77:R97" si="19">IF(O77&lt;P77,"ผ่าน","ไม่ผ่าน")</f>
        <v>ผ่าน</v>
      </c>
      <c r="S77" s="85" t="str">
        <f t="shared" ref="S77:S97" si="20">IF(AND(J77&lt;K77,O77&lt;P77),"ผ่าน","ไม่ผ่าน")</f>
        <v>ผ่าน</v>
      </c>
      <c r="T77" s="86"/>
      <c r="U77" s="137" t="s">
        <v>147</v>
      </c>
      <c r="V77" s="137" t="s">
        <v>146</v>
      </c>
      <c r="W77" s="163" t="s">
        <v>271</v>
      </c>
      <c r="X77" s="163"/>
      <c r="Y77" s="164"/>
      <c r="Z77" s="164"/>
      <c r="AA77" s="163"/>
      <c r="AB77" s="165"/>
      <c r="AC77" s="163"/>
      <c r="AD77" s="165"/>
      <c r="AE77" s="163"/>
      <c r="AF77" s="163"/>
      <c r="AG77" s="163"/>
      <c r="AH77" s="163"/>
      <c r="AI77" s="163"/>
      <c r="AJ77" s="163"/>
      <c r="AK77" s="163"/>
      <c r="AL77" s="138"/>
      <c r="AM77" s="137"/>
    </row>
    <row r="78" spans="1:39" s="139" customFormat="1" x14ac:dyDescent="0.6">
      <c r="A78" s="56">
        <v>69</v>
      </c>
      <c r="B78" s="56">
        <v>8</v>
      </c>
      <c r="C78" s="86" t="s">
        <v>89</v>
      </c>
      <c r="D78" s="56" t="s">
        <v>91</v>
      </c>
      <c r="E78" s="86" t="s">
        <v>215</v>
      </c>
      <c r="F78" s="56">
        <v>6</v>
      </c>
      <c r="G78" s="106" t="s">
        <v>299</v>
      </c>
      <c r="H78" s="101">
        <v>47638375.579999998</v>
      </c>
      <c r="I78" s="101">
        <v>69115</v>
      </c>
      <c r="J78" s="101">
        <v>689.26</v>
      </c>
      <c r="K78" s="101">
        <v>820.77</v>
      </c>
      <c r="L78" s="156">
        <v>22339617.829999998</v>
      </c>
      <c r="M78" s="175">
        <v>1597.1329000000001</v>
      </c>
      <c r="N78" s="159">
        <v>1549.05</v>
      </c>
      <c r="O78" s="101">
        <v>14421.49</v>
      </c>
      <c r="P78" s="101">
        <v>19399.25</v>
      </c>
      <c r="Q78" s="85" t="str">
        <f t="shared" si="18"/>
        <v>ผ่าน</v>
      </c>
      <c r="R78" s="85" t="str">
        <f t="shared" si="19"/>
        <v>ผ่าน</v>
      </c>
      <c r="S78" s="85" t="str">
        <f t="shared" si="20"/>
        <v>ผ่าน</v>
      </c>
      <c r="T78" s="86"/>
      <c r="U78" s="137" t="s">
        <v>134</v>
      </c>
      <c r="V78" s="137" t="s">
        <v>134</v>
      </c>
      <c r="W78" s="163" t="s">
        <v>258</v>
      </c>
      <c r="X78" s="163"/>
      <c r="Y78" s="164"/>
      <c r="Z78" s="164"/>
      <c r="AA78" s="165"/>
      <c r="AB78" s="165"/>
      <c r="AC78" s="165"/>
      <c r="AD78" s="165"/>
      <c r="AE78" s="163"/>
      <c r="AF78" s="163"/>
      <c r="AG78" s="163"/>
      <c r="AH78" s="163"/>
      <c r="AI78" s="163"/>
      <c r="AJ78" s="163"/>
      <c r="AK78" s="163"/>
      <c r="AL78" s="138"/>
      <c r="AM78" s="137"/>
    </row>
    <row r="79" spans="1:39" s="139" customFormat="1" x14ac:dyDescent="0.6">
      <c r="A79" s="56">
        <v>70</v>
      </c>
      <c r="B79" s="56">
        <v>8</v>
      </c>
      <c r="C79" s="86" t="s">
        <v>89</v>
      </c>
      <c r="D79" s="56" t="s">
        <v>92</v>
      </c>
      <c r="E79" s="86" t="s">
        <v>216</v>
      </c>
      <c r="F79" s="56">
        <v>6</v>
      </c>
      <c r="G79" s="104" t="s">
        <v>299</v>
      </c>
      <c r="H79" s="101">
        <v>40176978.469999999</v>
      </c>
      <c r="I79" s="101">
        <v>71827</v>
      </c>
      <c r="J79" s="101">
        <v>559.36</v>
      </c>
      <c r="K79" s="101">
        <v>820.77</v>
      </c>
      <c r="L79" s="156">
        <v>24218090.93</v>
      </c>
      <c r="M79" s="175">
        <v>1427.5116</v>
      </c>
      <c r="N79" s="159">
        <v>1609.84</v>
      </c>
      <c r="O79" s="101">
        <v>15043.78</v>
      </c>
      <c r="P79" s="101">
        <v>19399.25</v>
      </c>
      <c r="Q79" s="85" t="str">
        <f t="shared" si="18"/>
        <v>ผ่าน</v>
      </c>
      <c r="R79" s="85" t="str">
        <f t="shared" si="19"/>
        <v>ผ่าน</v>
      </c>
      <c r="S79" s="85" t="str">
        <f t="shared" si="20"/>
        <v>ผ่าน</v>
      </c>
      <c r="T79" s="106"/>
      <c r="U79" s="152" t="s">
        <v>135</v>
      </c>
      <c r="V79" s="152" t="s">
        <v>134</v>
      </c>
      <c r="W79" s="163" t="s">
        <v>258</v>
      </c>
      <c r="X79" s="163"/>
      <c r="Y79" s="164"/>
      <c r="Z79" s="164"/>
      <c r="AA79" s="165"/>
      <c r="AB79" s="165"/>
      <c r="AC79" s="165"/>
      <c r="AD79" s="165"/>
      <c r="AE79" s="163"/>
      <c r="AF79" s="163"/>
      <c r="AG79" s="163"/>
      <c r="AH79" s="163"/>
      <c r="AI79" s="163"/>
      <c r="AJ79" s="163"/>
      <c r="AK79" s="163"/>
      <c r="AL79" s="138"/>
      <c r="AM79" s="137"/>
    </row>
    <row r="80" spans="1:39" s="139" customFormat="1" x14ac:dyDescent="0.6">
      <c r="A80" s="56">
        <v>71</v>
      </c>
      <c r="B80" s="56">
        <v>8</v>
      </c>
      <c r="C80" s="86" t="s">
        <v>89</v>
      </c>
      <c r="D80" s="56" t="s">
        <v>93</v>
      </c>
      <c r="E80" s="86" t="s">
        <v>217</v>
      </c>
      <c r="F80" s="56">
        <v>14</v>
      </c>
      <c r="G80" s="86" t="s">
        <v>303</v>
      </c>
      <c r="H80" s="101">
        <v>141105201.52000001</v>
      </c>
      <c r="I80" s="101">
        <v>164770</v>
      </c>
      <c r="J80" s="105">
        <v>856.38</v>
      </c>
      <c r="K80" s="101">
        <v>978.68</v>
      </c>
      <c r="L80" s="156">
        <v>144797398.05000001</v>
      </c>
      <c r="M80" s="175">
        <v>9801.2245999999996</v>
      </c>
      <c r="N80" s="159">
        <v>11172.55</v>
      </c>
      <c r="O80" s="101">
        <v>12960.1</v>
      </c>
      <c r="P80" s="101">
        <v>23210.85</v>
      </c>
      <c r="Q80" s="85" t="str">
        <f t="shared" si="18"/>
        <v>ผ่าน</v>
      </c>
      <c r="R80" s="85" t="str">
        <f t="shared" si="19"/>
        <v>ผ่าน</v>
      </c>
      <c r="S80" s="85" t="str">
        <f t="shared" si="20"/>
        <v>ผ่าน</v>
      </c>
      <c r="T80" s="86"/>
      <c r="U80" s="137" t="s">
        <v>142</v>
      </c>
      <c r="V80" s="137" t="s">
        <v>142</v>
      </c>
      <c r="W80" s="163" t="s">
        <v>272</v>
      </c>
      <c r="X80" s="163"/>
      <c r="Y80" s="164"/>
      <c r="Z80" s="164"/>
      <c r="AA80" s="165"/>
      <c r="AB80" s="165"/>
      <c r="AC80" s="165"/>
      <c r="AD80" s="165"/>
      <c r="AE80" s="163"/>
      <c r="AF80" s="163"/>
      <c r="AG80" s="163"/>
      <c r="AH80" s="163"/>
      <c r="AI80" s="163"/>
      <c r="AJ80" s="163"/>
      <c r="AK80" s="163"/>
      <c r="AL80" s="138"/>
      <c r="AM80" s="137"/>
    </row>
    <row r="81" spans="1:39" s="139" customFormat="1" x14ac:dyDescent="0.6">
      <c r="A81" s="56">
        <v>72</v>
      </c>
      <c r="B81" s="56">
        <v>8</v>
      </c>
      <c r="C81" s="86" t="s">
        <v>89</v>
      </c>
      <c r="D81" s="56" t="s">
        <v>94</v>
      </c>
      <c r="E81" s="86" t="s">
        <v>218</v>
      </c>
      <c r="F81" s="56">
        <v>2</v>
      </c>
      <c r="G81" s="86" t="s">
        <v>130</v>
      </c>
      <c r="H81" s="101">
        <v>17145744.699999999</v>
      </c>
      <c r="I81" s="101">
        <v>14875</v>
      </c>
      <c r="J81" s="101">
        <v>1152.6600000000001</v>
      </c>
      <c r="K81" s="101">
        <v>1162.22</v>
      </c>
      <c r="L81" s="157">
        <v>0</v>
      </c>
      <c r="M81" s="162">
        <v>0</v>
      </c>
      <c r="N81" s="160">
        <v>0</v>
      </c>
      <c r="O81" s="126">
        <v>0</v>
      </c>
      <c r="P81" s="101">
        <v>29920.79</v>
      </c>
      <c r="Q81" s="85" t="str">
        <f t="shared" si="18"/>
        <v>ผ่าน</v>
      </c>
      <c r="R81" s="85" t="str">
        <f t="shared" si="19"/>
        <v>ผ่าน</v>
      </c>
      <c r="S81" s="85" t="str">
        <f t="shared" si="20"/>
        <v>ผ่าน</v>
      </c>
      <c r="T81" s="86"/>
      <c r="U81" s="137" t="s">
        <v>130</v>
      </c>
      <c r="V81" s="137" t="s">
        <v>130</v>
      </c>
      <c r="W81" s="163" t="s">
        <v>253</v>
      </c>
      <c r="X81" s="163"/>
      <c r="Y81" s="164"/>
      <c r="Z81" s="164"/>
      <c r="AA81" s="165"/>
      <c r="AB81" s="165"/>
      <c r="AC81" s="163"/>
      <c r="AD81" s="165"/>
      <c r="AE81" s="163"/>
      <c r="AF81" s="163"/>
      <c r="AG81" s="165"/>
      <c r="AH81" s="163"/>
      <c r="AI81" s="163"/>
      <c r="AJ81" s="163"/>
      <c r="AK81" s="163"/>
      <c r="AL81" s="138"/>
      <c r="AM81" s="137"/>
    </row>
    <row r="82" spans="1:39" s="139" customFormat="1" x14ac:dyDescent="0.6">
      <c r="A82" s="56">
        <v>73</v>
      </c>
      <c r="B82" s="56">
        <v>8</v>
      </c>
      <c r="C82" s="86" t="s">
        <v>89</v>
      </c>
      <c r="D82" s="56" t="s">
        <v>95</v>
      </c>
      <c r="E82" s="86" t="s">
        <v>219</v>
      </c>
      <c r="F82" s="56">
        <v>6</v>
      </c>
      <c r="G82" s="86" t="s">
        <v>299</v>
      </c>
      <c r="H82" s="101">
        <v>39917157.25</v>
      </c>
      <c r="I82" s="139">
        <v>57036</v>
      </c>
      <c r="J82" s="101">
        <v>699.86</v>
      </c>
      <c r="K82" s="101">
        <v>820.77</v>
      </c>
      <c r="L82" s="156">
        <v>18467316.710000001</v>
      </c>
      <c r="M82" s="175">
        <v>1208.181</v>
      </c>
      <c r="N82" s="159">
        <v>1833814.81</v>
      </c>
      <c r="O82" s="101">
        <v>10.07</v>
      </c>
      <c r="P82" s="101">
        <v>19399.25</v>
      </c>
      <c r="Q82" s="85" t="str">
        <f t="shared" si="18"/>
        <v>ผ่าน</v>
      </c>
      <c r="R82" s="85" t="str">
        <f t="shared" si="19"/>
        <v>ผ่าน</v>
      </c>
      <c r="S82" s="85" t="str">
        <f t="shared" si="20"/>
        <v>ผ่าน</v>
      </c>
      <c r="T82" s="86"/>
      <c r="U82" s="137" t="s">
        <v>134</v>
      </c>
      <c r="V82" s="137" t="s">
        <v>134</v>
      </c>
      <c r="W82" s="163" t="s">
        <v>258</v>
      </c>
      <c r="X82" s="163"/>
      <c r="Y82" s="164"/>
      <c r="Z82" s="164"/>
      <c r="AA82" s="165"/>
      <c r="AB82" s="165"/>
      <c r="AC82" s="165"/>
      <c r="AD82" s="165"/>
      <c r="AE82" s="163"/>
      <c r="AF82" s="163"/>
      <c r="AG82" s="163"/>
      <c r="AH82" s="163"/>
      <c r="AI82" s="163"/>
      <c r="AJ82" s="163"/>
      <c r="AK82" s="163"/>
      <c r="AL82" s="138"/>
      <c r="AM82" s="137"/>
    </row>
    <row r="83" spans="1:39" s="139" customFormat="1" x14ac:dyDescent="0.6">
      <c r="A83" s="56">
        <v>74</v>
      </c>
      <c r="B83" s="56">
        <v>8</v>
      </c>
      <c r="C83" s="86" t="s">
        <v>89</v>
      </c>
      <c r="D83" s="56" t="s">
        <v>96</v>
      </c>
      <c r="E83" s="86" t="s">
        <v>220</v>
      </c>
      <c r="F83" s="56">
        <v>13</v>
      </c>
      <c r="G83" s="87" t="s">
        <v>302</v>
      </c>
      <c r="H83" s="101">
        <v>96378024.25</v>
      </c>
      <c r="I83" s="101">
        <v>125962</v>
      </c>
      <c r="J83" s="101">
        <v>765.14</v>
      </c>
      <c r="K83" s="124">
        <v>799.42</v>
      </c>
      <c r="L83" s="156">
        <v>58012567.039999999</v>
      </c>
      <c r="M83" s="177">
        <v>3841.1898999999999</v>
      </c>
      <c r="N83" s="159">
        <v>3408.62</v>
      </c>
      <c r="O83" s="101">
        <v>17019.400000000001</v>
      </c>
      <c r="P83" s="101">
        <v>18014.939999999999</v>
      </c>
      <c r="Q83" s="85" t="str">
        <f t="shared" si="18"/>
        <v>ผ่าน</v>
      </c>
      <c r="R83" s="85" t="str">
        <f t="shared" si="19"/>
        <v>ผ่าน</v>
      </c>
      <c r="S83" s="85" t="str">
        <f t="shared" si="20"/>
        <v>ผ่าน</v>
      </c>
      <c r="T83" s="86"/>
      <c r="U83" s="137" t="s">
        <v>141</v>
      </c>
      <c r="V83" s="137" t="s">
        <v>140</v>
      </c>
      <c r="W83" s="163" t="s">
        <v>265</v>
      </c>
      <c r="X83" s="163"/>
      <c r="Y83" s="164"/>
      <c r="Z83" s="164"/>
      <c r="AA83" s="165"/>
      <c r="AB83" s="165"/>
      <c r="AC83" s="165"/>
      <c r="AD83" s="165"/>
      <c r="AE83" s="163"/>
      <c r="AF83" s="163"/>
      <c r="AG83" s="163"/>
      <c r="AH83" s="163"/>
      <c r="AI83" s="163"/>
      <c r="AJ83" s="163"/>
      <c r="AK83" s="163"/>
      <c r="AL83" s="138"/>
      <c r="AM83" s="137"/>
    </row>
    <row r="84" spans="1:39" x14ac:dyDescent="0.6">
      <c r="A84" s="34">
        <v>75</v>
      </c>
      <c r="B84" s="34">
        <v>8</v>
      </c>
      <c r="C84" s="84" t="s">
        <v>89</v>
      </c>
      <c r="D84" s="34" t="s">
        <v>97</v>
      </c>
      <c r="E84" s="84" t="s">
        <v>221</v>
      </c>
      <c r="F84" s="34">
        <v>5</v>
      </c>
      <c r="G84" s="97" t="s">
        <v>133</v>
      </c>
      <c r="H84" s="101">
        <v>33573165.670000002</v>
      </c>
      <c r="I84" s="101">
        <v>50009</v>
      </c>
      <c r="J84" s="101">
        <v>671.34</v>
      </c>
      <c r="K84" s="101">
        <v>884.79</v>
      </c>
      <c r="L84" s="156">
        <v>10818064.1</v>
      </c>
      <c r="M84" s="178">
        <v>847.9008</v>
      </c>
      <c r="N84" s="159">
        <v>841</v>
      </c>
      <c r="O84" s="101">
        <v>12863.38</v>
      </c>
      <c r="P84" s="101">
        <v>21024.81</v>
      </c>
      <c r="Q84" s="85" t="str">
        <f t="shared" si="18"/>
        <v>ผ่าน</v>
      </c>
      <c r="R84" s="85" t="str">
        <f t="shared" si="19"/>
        <v>ผ่าน</v>
      </c>
      <c r="S84" s="85" t="str">
        <f t="shared" si="20"/>
        <v>ผ่าน</v>
      </c>
      <c r="T84" s="84"/>
      <c r="U84" s="132" t="s">
        <v>133</v>
      </c>
      <c r="V84" s="132" t="s">
        <v>133</v>
      </c>
      <c r="W84" s="163" t="s">
        <v>259</v>
      </c>
      <c r="X84" s="163"/>
      <c r="Y84" s="164"/>
      <c r="Z84" s="164"/>
      <c r="AA84" s="165"/>
      <c r="AB84" s="165"/>
      <c r="AC84" s="165"/>
      <c r="AD84" s="165"/>
      <c r="AE84" s="163"/>
      <c r="AF84" s="163"/>
      <c r="AG84" s="163"/>
      <c r="AH84" s="163"/>
      <c r="AI84" s="163"/>
      <c r="AJ84" s="163"/>
      <c r="AK84" s="163"/>
      <c r="AL84" s="136"/>
      <c r="AM84" s="132"/>
    </row>
    <row r="85" spans="1:39" x14ac:dyDescent="0.6">
      <c r="A85" s="34">
        <v>76</v>
      </c>
      <c r="B85" s="34">
        <v>8</v>
      </c>
      <c r="C85" s="84" t="s">
        <v>89</v>
      </c>
      <c r="D85" s="34" t="s">
        <v>98</v>
      </c>
      <c r="E85" s="84" t="s">
        <v>222</v>
      </c>
      <c r="F85" s="34">
        <v>6</v>
      </c>
      <c r="G85" s="84" t="s">
        <v>299</v>
      </c>
      <c r="H85" s="101">
        <v>33688882.100000001</v>
      </c>
      <c r="I85" s="101">
        <v>47874</v>
      </c>
      <c r="J85" s="101">
        <v>703.7</v>
      </c>
      <c r="K85" s="101">
        <v>820.77</v>
      </c>
      <c r="L85" s="156">
        <v>12239479.18</v>
      </c>
      <c r="M85" s="176">
        <v>783.34569999999997</v>
      </c>
      <c r="N85" s="159">
        <v>852.9</v>
      </c>
      <c r="O85" s="101">
        <v>14350.47</v>
      </c>
      <c r="P85" s="101">
        <v>19399.25</v>
      </c>
      <c r="Q85" s="85" t="str">
        <f t="shared" si="18"/>
        <v>ผ่าน</v>
      </c>
      <c r="R85" s="85" t="str">
        <f t="shared" si="19"/>
        <v>ผ่าน</v>
      </c>
      <c r="S85" s="85" t="str">
        <f t="shared" si="20"/>
        <v>ผ่าน</v>
      </c>
      <c r="T85" s="84"/>
      <c r="U85" s="132" t="s">
        <v>134</v>
      </c>
      <c r="V85" s="132" t="s">
        <v>134</v>
      </c>
      <c r="W85" s="163" t="s">
        <v>258</v>
      </c>
      <c r="X85" s="163"/>
      <c r="Y85" s="164"/>
      <c r="Z85" s="164"/>
      <c r="AA85" s="165"/>
      <c r="AB85" s="165"/>
      <c r="AC85" s="165"/>
      <c r="AD85" s="165"/>
      <c r="AE85" s="163"/>
      <c r="AF85" s="163"/>
      <c r="AG85" s="165"/>
      <c r="AH85" s="163"/>
      <c r="AI85" s="163"/>
      <c r="AJ85" s="163"/>
      <c r="AK85" s="163"/>
      <c r="AL85" s="136"/>
      <c r="AM85" s="132"/>
    </row>
    <row r="86" spans="1:39" x14ac:dyDescent="0.6">
      <c r="A86" s="34">
        <v>77</v>
      </c>
      <c r="B86" s="34">
        <v>8</v>
      </c>
      <c r="C86" s="84" t="s">
        <v>89</v>
      </c>
      <c r="D86" s="34" t="s">
        <v>99</v>
      </c>
      <c r="E86" s="84" t="s">
        <v>223</v>
      </c>
      <c r="F86" s="34">
        <v>6</v>
      </c>
      <c r="G86" s="84" t="s">
        <v>299</v>
      </c>
      <c r="H86" s="101">
        <v>33072120.77</v>
      </c>
      <c r="I86" s="101">
        <v>52004</v>
      </c>
      <c r="J86" s="101">
        <v>635.95000000000005</v>
      </c>
      <c r="K86" s="101">
        <v>820.77</v>
      </c>
      <c r="L86" s="156">
        <v>15442150.33</v>
      </c>
      <c r="M86" s="175">
        <v>1049.4206999999999</v>
      </c>
      <c r="N86" s="159">
        <v>1134.6400000000001</v>
      </c>
      <c r="O86" s="101">
        <v>13609.74</v>
      </c>
      <c r="P86" s="101">
        <v>19399.25</v>
      </c>
      <c r="Q86" s="85" t="str">
        <f t="shared" si="18"/>
        <v>ผ่าน</v>
      </c>
      <c r="R86" s="85" t="str">
        <f t="shared" si="19"/>
        <v>ผ่าน</v>
      </c>
      <c r="S86" s="85" t="str">
        <f t="shared" si="20"/>
        <v>ผ่าน</v>
      </c>
      <c r="T86" s="84"/>
      <c r="U86" s="132" t="s">
        <v>134</v>
      </c>
      <c r="V86" s="132" t="s">
        <v>134</v>
      </c>
      <c r="W86" s="163" t="s">
        <v>258</v>
      </c>
      <c r="X86" s="163"/>
      <c r="Y86" s="164"/>
      <c r="Z86" s="164"/>
      <c r="AA86" s="165"/>
      <c r="AB86" s="165"/>
      <c r="AC86" s="165"/>
      <c r="AD86" s="165"/>
      <c r="AE86" s="163"/>
      <c r="AF86" s="163"/>
      <c r="AG86" s="163"/>
      <c r="AH86" s="163"/>
      <c r="AI86" s="163"/>
      <c r="AJ86" s="163"/>
      <c r="AK86" s="163"/>
      <c r="AL86" s="136"/>
      <c r="AM86" s="132"/>
    </row>
    <row r="87" spans="1:39" x14ac:dyDescent="0.6">
      <c r="A87" s="107">
        <v>78</v>
      </c>
      <c r="B87" s="107">
        <v>8</v>
      </c>
      <c r="C87" s="108" t="s">
        <v>89</v>
      </c>
      <c r="D87" s="107" t="s">
        <v>100</v>
      </c>
      <c r="E87" s="108" t="s">
        <v>224</v>
      </c>
      <c r="F87" s="107">
        <v>6</v>
      </c>
      <c r="G87" s="108" t="s">
        <v>299</v>
      </c>
      <c r="H87" s="101">
        <v>40038170.009999998</v>
      </c>
      <c r="I87" s="101">
        <v>66366</v>
      </c>
      <c r="J87" s="101">
        <v>603.29</v>
      </c>
      <c r="K87" s="101">
        <v>820.77</v>
      </c>
      <c r="L87" s="156">
        <v>31530345.59</v>
      </c>
      <c r="M87" s="175">
        <v>1526.2582</v>
      </c>
      <c r="N87" s="159">
        <v>1620.78</v>
      </c>
      <c r="O87" s="101">
        <v>19453.8</v>
      </c>
      <c r="P87" s="101">
        <v>19399.25</v>
      </c>
      <c r="Q87" s="85" t="str">
        <f t="shared" si="18"/>
        <v>ผ่าน</v>
      </c>
      <c r="R87" s="85" t="str">
        <f t="shared" si="19"/>
        <v>ไม่ผ่าน</v>
      </c>
      <c r="S87" s="85" t="str">
        <f t="shared" si="20"/>
        <v>ไม่ผ่าน</v>
      </c>
      <c r="T87" s="84"/>
      <c r="U87" s="132" t="s">
        <v>134</v>
      </c>
      <c r="V87" s="132" t="s">
        <v>134</v>
      </c>
      <c r="W87" s="163" t="s">
        <v>258</v>
      </c>
      <c r="X87" s="163"/>
      <c r="Y87" s="164"/>
      <c r="Z87" s="164"/>
      <c r="AA87" s="165"/>
      <c r="AB87" s="165"/>
      <c r="AC87" s="165"/>
      <c r="AD87" s="165"/>
      <c r="AE87" s="163"/>
      <c r="AF87" s="163"/>
      <c r="AG87" s="163"/>
      <c r="AH87" s="163"/>
      <c r="AI87" s="163"/>
      <c r="AJ87" s="163"/>
      <c r="AK87" s="163"/>
      <c r="AL87" s="136"/>
      <c r="AM87" s="132"/>
    </row>
    <row r="88" spans="1:39" x14ac:dyDescent="0.6">
      <c r="A88" s="34">
        <v>79</v>
      </c>
      <c r="B88" s="34">
        <v>8</v>
      </c>
      <c r="C88" s="84" t="s">
        <v>89</v>
      </c>
      <c r="D88" s="34" t="s">
        <v>101</v>
      </c>
      <c r="E88" s="84" t="s">
        <v>225</v>
      </c>
      <c r="F88" s="34">
        <v>13</v>
      </c>
      <c r="G88" s="84" t="s">
        <v>302</v>
      </c>
      <c r="H88" s="101">
        <v>84529369.049999997</v>
      </c>
      <c r="I88" s="101">
        <v>126403</v>
      </c>
      <c r="J88" s="101">
        <v>668.73</v>
      </c>
      <c r="K88" s="101">
        <v>799.42</v>
      </c>
      <c r="L88" s="156">
        <v>62216703.859999999</v>
      </c>
      <c r="M88" s="175">
        <v>4247.8680000000004</v>
      </c>
      <c r="N88" s="159">
        <v>4267</v>
      </c>
      <c r="O88" s="101">
        <v>14580.9</v>
      </c>
      <c r="P88" s="101">
        <v>18014.939999999999</v>
      </c>
      <c r="Q88" s="85" t="str">
        <f t="shared" si="18"/>
        <v>ผ่าน</v>
      </c>
      <c r="R88" s="85" t="str">
        <f t="shared" si="19"/>
        <v>ผ่าน</v>
      </c>
      <c r="S88" s="85" t="str">
        <f t="shared" si="20"/>
        <v>ผ่าน</v>
      </c>
      <c r="T88" s="84"/>
      <c r="U88" s="132" t="s">
        <v>252</v>
      </c>
      <c r="V88" s="132" t="s">
        <v>140</v>
      </c>
      <c r="W88" s="163" t="s">
        <v>265</v>
      </c>
      <c r="X88" s="163"/>
      <c r="Y88" s="164"/>
      <c r="Z88" s="164"/>
      <c r="AA88" s="165"/>
      <c r="AB88" s="165"/>
      <c r="AC88" s="165"/>
      <c r="AD88" s="165"/>
      <c r="AE88" s="163"/>
      <c r="AF88" s="163"/>
      <c r="AG88" s="163"/>
      <c r="AH88" s="163"/>
      <c r="AI88" s="163"/>
      <c r="AJ88" s="163"/>
      <c r="AK88" s="163"/>
      <c r="AL88" s="136"/>
      <c r="AM88" s="132"/>
    </row>
    <row r="89" spans="1:39" x14ac:dyDescent="0.6">
      <c r="A89" s="34">
        <v>80</v>
      </c>
      <c r="B89" s="34">
        <v>8</v>
      </c>
      <c r="C89" s="84" t="s">
        <v>89</v>
      </c>
      <c r="D89" s="34" t="s">
        <v>102</v>
      </c>
      <c r="E89" s="86" t="s">
        <v>226</v>
      </c>
      <c r="F89" s="56">
        <v>6</v>
      </c>
      <c r="G89" s="109" t="s">
        <v>299</v>
      </c>
      <c r="H89" s="101">
        <v>40461667.270000003</v>
      </c>
      <c r="I89" s="101">
        <v>78512</v>
      </c>
      <c r="J89" s="101">
        <v>515.36</v>
      </c>
      <c r="K89" s="101">
        <v>820.77</v>
      </c>
      <c r="L89" s="156">
        <v>34102818.170000002</v>
      </c>
      <c r="M89" s="175">
        <v>2009.4485</v>
      </c>
      <c r="N89" s="159">
        <v>2220.4299999999998</v>
      </c>
      <c r="O89" s="101">
        <v>15358.64</v>
      </c>
      <c r="P89" s="101">
        <v>19399.25</v>
      </c>
      <c r="Q89" s="85" t="str">
        <f t="shared" si="18"/>
        <v>ผ่าน</v>
      </c>
      <c r="R89" s="85" t="str">
        <f t="shared" si="19"/>
        <v>ผ่าน</v>
      </c>
      <c r="S89" s="85" t="str">
        <f t="shared" si="20"/>
        <v>ผ่าน</v>
      </c>
      <c r="T89" s="84"/>
      <c r="U89" s="132" t="s">
        <v>134</v>
      </c>
      <c r="V89" s="132" t="s">
        <v>134</v>
      </c>
      <c r="W89" s="163" t="s">
        <v>258</v>
      </c>
      <c r="X89" s="163"/>
      <c r="Y89" s="164"/>
      <c r="Z89" s="164"/>
      <c r="AA89" s="165"/>
      <c r="AB89" s="165"/>
      <c r="AC89" s="165"/>
      <c r="AD89" s="165"/>
      <c r="AE89" s="163"/>
      <c r="AF89" s="163"/>
      <c r="AG89" s="163"/>
      <c r="AH89" s="163"/>
      <c r="AI89" s="163"/>
      <c r="AJ89" s="163"/>
      <c r="AK89" s="163"/>
      <c r="AL89" s="136"/>
      <c r="AM89" s="132"/>
    </row>
    <row r="90" spans="1:39" x14ac:dyDescent="0.6">
      <c r="A90" s="34">
        <v>81</v>
      </c>
      <c r="B90" s="34">
        <v>8</v>
      </c>
      <c r="C90" s="84" t="s">
        <v>89</v>
      </c>
      <c r="D90" s="34" t="s">
        <v>103</v>
      </c>
      <c r="E90" s="86" t="s">
        <v>227</v>
      </c>
      <c r="F90" s="56">
        <v>10</v>
      </c>
      <c r="G90" s="106" t="s">
        <v>138</v>
      </c>
      <c r="H90" s="101">
        <v>76477465.629999995</v>
      </c>
      <c r="I90" s="101">
        <v>108004</v>
      </c>
      <c r="J90" s="101">
        <v>708.1</v>
      </c>
      <c r="K90" s="101">
        <v>807.02</v>
      </c>
      <c r="L90" s="156">
        <v>42944334.329999998</v>
      </c>
      <c r="M90" s="175">
        <v>2967.8123000000001</v>
      </c>
      <c r="N90" s="159">
        <v>3168.49</v>
      </c>
      <c r="O90" s="101">
        <v>13553.58</v>
      </c>
      <c r="P90" s="101">
        <v>16973.740000000002</v>
      </c>
      <c r="Q90" s="85" t="str">
        <f t="shared" si="18"/>
        <v>ผ่าน</v>
      </c>
      <c r="R90" s="85" t="str">
        <f t="shared" si="19"/>
        <v>ผ่าน</v>
      </c>
      <c r="S90" s="85" t="str">
        <f t="shared" si="20"/>
        <v>ผ่าน</v>
      </c>
      <c r="T90" s="84"/>
      <c r="U90" s="132" t="s">
        <v>138</v>
      </c>
      <c r="V90" s="132" t="s">
        <v>138</v>
      </c>
      <c r="W90" s="163" t="s">
        <v>261</v>
      </c>
      <c r="X90" s="163"/>
      <c r="Y90" s="164"/>
      <c r="Z90" s="164"/>
      <c r="AA90" s="165"/>
      <c r="AB90" s="165"/>
      <c r="AC90" s="165"/>
      <c r="AD90" s="165"/>
      <c r="AE90" s="163"/>
      <c r="AF90" s="163"/>
      <c r="AG90" s="163"/>
      <c r="AH90" s="163"/>
      <c r="AI90" s="163"/>
      <c r="AJ90" s="163"/>
      <c r="AK90" s="163"/>
      <c r="AL90" s="136"/>
      <c r="AM90" s="132"/>
    </row>
    <row r="91" spans="1:39" x14ac:dyDescent="0.6">
      <c r="A91" s="34">
        <v>82</v>
      </c>
      <c r="B91" s="34">
        <v>8</v>
      </c>
      <c r="C91" s="84" t="s">
        <v>89</v>
      </c>
      <c r="D91" s="34" t="s">
        <v>104</v>
      </c>
      <c r="E91" s="86" t="s">
        <v>228</v>
      </c>
      <c r="F91" s="56">
        <v>5</v>
      </c>
      <c r="G91" s="86" t="s">
        <v>133</v>
      </c>
      <c r="H91" s="119">
        <v>28645488.109999999</v>
      </c>
      <c r="I91" s="101">
        <v>41014</v>
      </c>
      <c r="J91" s="101">
        <v>698.43</v>
      </c>
      <c r="K91" s="101">
        <v>884.79</v>
      </c>
      <c r="L91" s="156">
        <v>9529728.0700000003</v>
      </c>
      <c r="M91" s="176">
        <v>740.94709999999998</v>
      </c>
      <c r="N91" s="159">
        <v>785.53</v>
      </c>
      <c r="O91" s="101">
        <v>12131.56</v>
      </c>
      <c r="P91" s="101">
        <v>21024.81</v>
      </c>
      <c r="Q91" s="85" t="str">
        <f t="shared" si="18"/>
        <v>ผ่าน</v>
      </c>
      <c r="R91" s="85" t="str">
        <f t="shared" si="19"/>
        <v>ผ่าน</v>
      </c>
      <c r="S91" s="85" t="str">
        <f t="shared" si="20"/>
        <v>ผ่าน</v>
      </c>
      <c r="T91" s="84"/>
      <c r="U91" s="132" t="s">
        <v>133</v>
      </c>
      <c r="V91" s="132" t="s">
        <v>133</v>
      </c>
      <c r="W91" s="163" t="s">
        <v>259</v>
      </c>
      <c r="X91" s="163"/>
      <c r="Y91" s="164"/>
      <c r="Z91" s="164"/>
      <c r="AA91" s="165"/>
      <c r="AB91" s="165"/>
      <c r="AC91" s="165"/>
      <c r="AD91" s="165"/>
      <c r="AE91" s="163"/>
      <c r="AF91" s="163"/>
      <c r="AG91" s="163"/>
      <c r="AH91" s="163"/>
      <c r="AI91" s="163"/>
      <c r="AJ91" s="163"/>
      <c r="AK91" s="163"/>
      <c r="AL91" s="136"/>
      <c r="AM91" s="132"/>
    </row>
    <row r="92" spans="1:39" x14ac:dyDescent="0.6">
      <c r="A92" s="34">
        <v>83</v>
      </c>
      <c r="B92" s="34">
        <v>8</v>
      </c>
      <c r="C92" s="84" t="s">
        <v>89</v>
      </c>
      <c r="D92" s="34" t="s">
        <v>105</v>
      </c>
      <c r="E92" s="86" t="s">
        <v>229</v>
      </c>
      <c r="F92" s="56">
        <v>5</v>
      </c>
      <c r="G92" s="86" t="s">
        <v>133</v>
      </c>
      <c r="H92" s="101">
        <v>28301649.940000001</v>
      </c>
      <c r="I92" s="101">
        <v>35888</v>
      </c>
      <c r="J92" s="101">
        <v>788.61</v>
      </c>
      <c r="K92" s="101">
        <v>884.79</v>
      </c>
      <c r="L92" s="156">
        <v>11101818.07</v>
      </c>
      <c r="M92" s="176">
        <v>491.15199999999999</v>
      </c>
      <c r="N92" s="159">
        <v>561.57000000000005</v>
      </c>
      <c r="O92" s="101">
        <v>19769.419999999998</v>
      </c>
      <c r="P92" s="101">
        <v>21024.81</v>
      </c>
      <c r="Q92" s="85" t="str">
        <f t="shared" si="18"/>
        <v>ผ่าน</v>
      </c>
      <c r="R92" s="85" t="str">
        <f t="shared" si="19"/>
        <v>ผ่าน</v>
      </c>
      <c r="S92" s="85" t="str">
        <f t="shared" si="20"/>
        <v>ผ่าน</v>
      </c>
      <c r="T92" s="84"/>
      <c r="U92" s="132" t="s">
        <v>133</v>
      </c>
      <c r="V92" s="132" t="s">
        <v>133</v>
      </c>
      <c r="W92" s="163" t="s">
        <v>259</v>
      </c>
      <c r="X92" s="163"/>
      <c r="Y92" s="164"/>
      <c r="Z92" s="164"/>
      <c r="AA92" s="165"/>
      <c r="AB92" s="165"/>
      <c r="AC92" s="165"/>
      <c r="AD92" s="165"/>
      <c r="AE92" s="163"/>
      <c r="AF92" s="163"/>
      <c r="AG92" s="165"/>
      <c r="AH92" s="163"/>
      <c r="AI92" s="163"/>
      <c r="AJ92" s="163"/>
      <c r="AK92" s="163"/>
      <c r="AL92" s="136"/>
      <c r="AM92" s="132"/>
    </row>
    <row r="93" spans="1:39" x14ac:dyDescent="0.6">
      <c r="A93" s="34">
        <v>84</v>
      </c>
      <c r="B93" s="34">
        <v>8</v>
      </c>
      <c r="C93" s="84" t="s">
        <v>89</v>
      </c>
      <c r="D93" s="34" t="s">
        <v>106</v>
      </c>
      <c r="E93" s="86" t="s">
        <v>230</v>
      </c>
      <c r="F93" s="56">
        <v>5</v>
      </c>
      <c r="G93" s="86" t="s">
        <v>133</v>
      </c>
      <c r="H93" s="101">
        <v>23679434.949999999</v>
      </c>
      <c r="I93" s="101">
        <v>33930</v>
      </c>
      <c r="J93" s="101">
        <v>697.89</v>
      </c>
      <c r="K93" s="101">
        <v>884.79</v>
      </c>
      <c r="L93" s="156">
        <v>13390047.33</v>
      </c>
      <c r="M93" s="176">
        <v>886.22119999999995</v>
      </c>
      <c r="N93" s="159">
        <v>918.02</v>
      </c>
      <c r="O93" s="101">
        <v>14585.85</v>
      </c>
      <c r="P93" s="101">
        <v>21024.81</v>
      </c>
      <c r="Q93" s="85" t="str">
        <f t="shared" si="18"/>
        <v>ผ่าน</v>
      </c>
      <c r="R93" s="85" t="str">
        <f t="shared" si="19"/>
        <v>ผ่าน</v>
      </c>
      <c r="S93" s="85" t="str">
        <f t="shared" si="20"/>
        <v>ผ่าน</v>
      </c>
      <c r="T93" s="84"/>
      <c r="U93" s="132" t="s">
        <v>133</v>
      </c>
      <c r="V93" s="132" t="s">
        <v>133</v>
      </c>
      <c r="W93" s="163" t="s">
        <v>259</v>
      </c>
      <c r="X93" s="163"/>
      <c r="Y93" s="164"/>
      <c r="Z93" s="164"/>
      <c r="AA93" s="165"/>
      <c r="AB93" s="165"/>
      <c r="AC93" s="165"/>
      <c r="AD93" s="165"/>
      <c r="AE93" s="163"/>
      <c r="AF93" s="163"/>
      <c r="AG93" s="165"/>
      <c r="AH93" s="163"/>
      <c r="AI93" s="163"/>
      <c r="AJ93" s="163"/>
      <c r="AK93" s="163"/>
      <c r="AL93" s="136"/>
      <c r="AM93" s="132"/>
    </row>
    <row r="94" spans="1:39" x14ac:dyDescent="0.6">
      <c r="A94" s="34">
        <v>85</v>
      </c>
      <c r="B94" s="34">
        <v>8</v>
      </c>
      <c r="C94" s="84" t="s">
        <v>89</v>
      </c>
      <c r="D94" s="34" t="s">
        <v>107</v>
      </c>
      <c r="E94" s="86" t="s">
        <v>231</v>
      </c>
      <c r="F94" s="56">
        <v>5</v>
      </c>
      <c r="G94" s="86" t="s">
        <v>133</v>
      </c>
      <c r="H94" s="101">
        <v>25826849.879999999</v>
      </c>
      <c r="I94" s="101">
        <v>35820</v>
      </c>
      <c r="J94" s="101">
        <v>721.02</v>
      </c>
      <c r="K94" s="101">
        <v>884.79</v>
      </c>
      <c r="L94" s="156">
        <v>12497559.24</v>
      </c>
      <c r="M94" s="176">
        <v>690.25400000000002</v>
      </c>
      <c r="N94" s="159">
        <v>701.94</v>
      </c>
      <c r="O94" s="101">
        <v>17804.189999999999</v>
      </c>
      <c r="P94" s="101">
        <v>21024.81</v>
      </c>
      <c r="Q94" s="85" t="str">
        <f t="shared" si="18"/>
        <v>ผ่าน</v>
      </c>
      <c r="R94" s="85" t="str">
        <f t="shared" si="19"/>
        <v>ผ่าน</v>
      </c>
      <c r="S94" s="85" t="str">
        <f t="shared" si="20"/>
        <v>ผ่าน</v>
      </c>
      <c r="T94" s="84"/>
      <c r="U94" s="132" t="s">
        <v>133</v>
      </c>
      <c r="V94" s="132" t="s">
        <v>133</v>
      </c>
      <c r="W94" s="163" t="s">
        <v>259</v>
      </c>
      <c r="X94" s="163"/>
      <c r="Y94" s="164"/>
      <c r="Z94" s="164"/>
      <c r="AA94" s="165"/>
      <c r="AB94" s="165"/>
      <c r="AC94" s="165"/>
      <c r="AD94" s="165"/>
      <c r="AE94" s="163"/>
      <c r="AF94" s="163"/>
      <c r="AG94" s="163"/>
      <c r="AH94" s="163"/>
      <c r="AI94" s="163"/>
      <c r="AJ94" s="163"/>
      <c r="AK94" s="163"/>
      <c r="AL94" s="136"/>
      <c r="AM94" s="132"/>
    </row>
    <row r="95" spans="1:39" s="149" customFormat="1" x14ac:dyDescent="0.6">
      <c r="A95" s="102">
        <v>86</v>
      </c>
      <c r="B95" s="102">
        <v>8</v>
      </c>
      <c r="C95" s="87" t="s">
        <v>89</v>
      </c>
      <c r="D95" s="102" t="s">
        <v>108</v>
      </c>
      <c r="E95" s="87" t="s">
        <v>232</v>
      </c>
      <c r="F95" s="102">
        <v>13</v>
      </c>
      <c r="G95" s="104" t="s">
        <v>302</v>
      </c>
      <c r="H95" s="121">
        <v>114287736.40000001</v>
      </c>
      <c r="I95" s="121">
        <v>153994</v>
      </c>
      <c r="J95" s="121">
        <v>742.16</v>
      </c>
      <c r="K95" s="121">
        <v>799.42</v>
      </c>
      <c r="L95" s="158">
        <v>75837703.549999997</v>
      </c>
      <c r="M95" s="175">
        <v>4455.5191999999997</v>
      </c>
      <c r="N95" s="161">
        <v>4767.5</v>
      </c>
      <c r="O95" s="121">
        <v>15907.23</v>
      </c>
      <c r="P95" s="121">
        <v>18014.939999999999</v>
      </c>
      <c r="Q95" s="110" t="str">
        <f t="shared" si="18"/>
        <v>ผ่าน</v>
      </c>
      <c r="R95" s="110" t="str">
        <f t="shared" si="19"/>
        <v>ผ่าน</v>
      </c>
      <c r="S95" s="110" t="str">
        <f t="shared" si="20"/>
        <v>ผ่าน</v>
      </c>
      <c r="T95" s="87"/>
      <c r="U95" s="148" t="s">
        <v>138</v>
      </c>
      <c r="V95" s="148" t="s">
        <v>138</v>
      </c>
      <c r="W95" s="167" t="s">
        <v>261</v>
      </c>
      <c r="X95" s="167"/>
      <c r="Y95" s="168"/>
      <c r="Z95" s="168"/>
      <c r="AA95" s="169"/>
      <c r="AB95" s="169"/>
      <c r="AC95" s="169"/>
      <c r="AD95" s="169"/>
      <c r="AE95" s="167"/>
      <c r="AF95" s="167"/>
      <c r="AG95" s="167"/>
      <c r="AH95" s="167"/>
      <c r="AI95" s="167"/>
      <c r="AJ95" s="167"/>
      <c r="AK95" s="167"/>
      <c r="AL95" s="153"/>
      <c r="AM95" s="148"/>
    </row>
    <row r="96" spans="1:39" x14ac:dyDescent="0.6">
      <c r="A96" s="34">
        <v>87</v>
      </c>
      <c r="B96" s="34">
        <v>8</v>
      </c>
      <c r="C96" s="84" t="s">
        <v>89</v>
      </c>
      <c r="D96" s="34" t="s">
        <v>109</v>
      </c>
      <c r="E96" s="84" t="s">
        <v>233</v>
      </c>
      <c r="F96" s="34">
        <v>3</v>
      </c>
      <c r="G96" s="88" t="s">
        <v>131</v>
      </c>
      <c r="H96" s="101">
        <v>17271105.75</v>
      </c>
      <c r="I96" s="101">
        <v>29792</v>
      </c>
      <c r="J96" s="101">
        <v>579.72</v>
      </c>
      <c r="K96" s="101">
        <v>765.3</v>
      </c>
      <c r="L96" s="156">
        <v>8831749.3100000005</v>
      </c>
      <c r="M96" s="176">
        <v>604.81870000000004</v>
      </c>
      <c r="N96" s="159">
        <v>665.06</v>
      </c>
      <c r="O96" s="101">
        <v>13279.63</v>
      </c>
      <c r="P96" s="101">
        <v>19552.59</v>
      </c>
      <c r="Q96" s="85" t="str">
        <f t="shared" si="18"/>
        <v>ผ่าน</v>
      </c>
      <c r="R96" s="85" t="str">
        <f t="shared" si="19"/>
        <v>ผ่าน</v>
      </c>
      <c r="S96" s="85" t="str">
        <f t="shared" si="20"/>
        <v>ผ่าน</v>
      </c>
      <c r="T96" s="84"/>
      <c r="U96" s="132" t="s">
        <v>131</v>
      </c>
      <c r="V96" s="132" t="s">
        <v>131</v>
      </c>
      <c r="W96" s="163" t="s">
        <v>254</v>
      </c>
      <c r="X96" s="163"/>
      <c r="Y96" s="164"/>
      <c r="Z96" s="164"/>
      <c r="AA96" s="165"/>
      <c r="AB96" s="165"/>
      <c r="AC96" s="165"/>
      <c r="AD96" s="165"/>
      <c r="AE96" s="163"/>
      <c r="AF96" s="163"/>
      <c r="AG96" s="165"/>
      <c r="AH96" s="163"/>
      <c r="AI96" s="163"/>
      <c r="AJ96" s="163"/>
      <c r="AK96" s="163"/>
      <c r="AL96" s="136"/>
      <c r="AM96" s="132"/>
    </row>
    <row r="97" spans="1:39" x14ac:dyDescent="0.6">
      <c r="A97" s="34">
        <v>88</v>
      </c>
      <c r="B97" s="34">
        <v>8</v>
      </c>
      <c r="C97" s="84" t="s">
        <v>89</v>
      </c>
      <c r="D97" s="34" t="s">
        <v>110</v>
      </c>
      <c r="E97" s="84" t="s">
        <v>234</v>
      </c>
      <c r="F97" s="34">
        <v>3</v>
      </c>
      <c r="G97" s="88" t="s">
        <v>131</v>
      </c>
      <c r="H97" s="101">
        <v>177493100</v>
      </c>
      <c r="I97" s="101">
        <v>29097</v>
      </c>
      <c r="J97" s="101">
        <v>610</v>
      </c>
      <c r="K97" s="101">
        <v>765.3</v>
      </c>
      <c r="L97" s="156">
        <v>8238387.7999999998</v>
      </c>
      <c r="M97" s="178">
        <v>397.27530000000002</v>
      </c>
      <c r="N97" s="159">
        <v>394.64</v>
      </c>
      <c r="O97" s="101">
        <v>20875.939999999999</v>
      </c>
      <c r="P97" s="101">
        <v>19552.59</v>
      </c>
      <c r="Q97" s="85" t="str">
        <f t="shared" si="18"/>
        <v>ผ่าน</v>
      </c>
      <c r="R97" s="85" t="str">
        <f t="shared" si="19"/>
        <v>ไม่ผ่าน</v>
      </c>
      <c r="S97" s="85" t="str">
        <f t="shared" si="20"/>
        <v>ไม่ผ่าน</v>
      </c>
      <c r="T97" s="84"/>
      <c r="U97" s="132" t="s">
        <v>131</v>
      </c>
      <c r="V97" s="132" t="s">
        <v>131</v>
      </c>
      <c r="W97" s="163" t="s">
        <v>254</v>
      </c>
      <c r="X97" s="163"/>
      <c r="Y97" s="164"/>
      <c r="Z97" s="164"/>
      <c r="AA97" s="165"/>
      <c r="AB97" s="165"/>
      <c r="AC97" s="165"/>
      <c r="AD97" s="165"/>
      <c r="AE97" s="163"/>
      <c r="AF97" s="163"/>
      <c r="AG97" s="165"/>
      <c r="AH97" s="163"/>
      <c r="AI97" s="163"/>
      <c r="AJ97" s="163"/>
      <c r="AK97" s="163"/>
      <c r="AL97" s="136"/>
      <c r="AM97" s="132"/>
    </row>
    <row r="98" spans="1:39" s="143" customFormat="1" x14ac:dyDescent="0.6">
      <c r="A98" s="111"/>
      <c r="B98" s="90"/>
      <c r="C98" s="91" t="s">
        <v>317</v>
      </c>
      <c r="D98" s="90"/>
      <c r="E98" s="91"/>
      <c r="F98" s="90"/>
      <c r="G98" s="91"/>
      <c r="H98" s="92"/>
      <c r="I98" s="93"/>
      <c r="J98" s="92"/>
      <c r="K98" s="92"/>
      <c r="L98" s="92"/>
      <c r="M98" s="125"/>
      <c r="N98" s="94"/>
      <c r="O98" s="92"/>
      <c r="P98" s="95"/>
      <c r="Q98" s="96"/>
      <c r="R98" s="96"/>
      <c r="S98" s="96">
        <f>COUNTIF(S77:S97,"ผ่าน")</f>
        <v>19</v>
      </c>
      <c r="T98" s="111"/>
      <c r="U98" s="142"/>
      <c r="V98" s="142"/>
      <c r="W98" s="142"/>
      <c r="X98" s="163"/>
      <c r="Y98" s="150"/>
      <c r="Z98" s="164"/>
      <c r="AA98" s="142"/>
      <c r="AB98" s="165"/>
      <c r="AC98" s="150"/>
      <c r="AD98" s="165"/>
      <c r="AE98" s="142"/>
      <c r="AF98" s="163"/>
      <c r="AG98" s="150"/>
      <c r="AH98" s="163"/>
      <c r="AI98" s="142"/>
      <c r="AJ98" s="163"/>
      <c r="AK98" s="142"/>
      <c r="AL98" s="136"/>
      <c r="AM98" s="142"/>
    </row>
    <row r="99" spans="1:39" x14ac:dyDescent="0.6">
      <c r="A99" s="84"/>
      <c r="B99" s="112"/>
      <c r="C99" s="112" t="s">
        <v>300</v>
      </c>
      <c r="D99" s="112"/>
      <c r="E99" s="113"/>
      <c r="F99" s="112"/>
      <c r="G99" s="113"/>
      <c r="H99" s="114"/>
      <c r="I99" s="115"/>
      <c r="J99" s="114"/>
      <c r="K99" s="114"/>
      <c r="L99" s="114"/>
      <c r="M99" s="114"/>
      <c r="N99" s="116"/>
      <c r="O99" s="114"/>
      <c r="P99" s="117"/>
      <c r="Q99" s="118"/>
      <c r="R99" s="118"/>
      <c r="S99" s="118">
        <f>SUM(S98,S76,S69,S59,S40,S25,S16)</f>
        <v>74</v>
      </c>
      <c r="T99" s="84"/>
      <c r="U99" s="132"/>
      <c r="V99" s="132"/>
      <c r="AG99" s="133"/>
      <c r="AH99" s="133"/>
      <c r="AI99" s="132"/>
      <c r="AJ99" s="132"/>
      <c r="AK99" s="132"/>
      <c r="AL99" s="132"/>
      <c r="AM99" s="132"/>
    </row>
    <row r="100" spans="1:39" x14ac:dyDescent="0.6">
      <c r="B100" s="119" t="s">
        <v>307</v>
      </c>
    </row>
    <row r="106" spans="1:39" x14ac:dyDescent="0.6">
      <c r="J106" s="131"/>
    </row>
  </sheetData>
  <autoFilter ref="A2:S99">
    <filterColumn colId="7" showButton="0"/>
    <filterColumn colId="8" showButton="0"/>
    <filterColumn colId="9" showButton="0"/>
    <filterColumn colId="11" showButton="0"/>
    <filterColumn colId="12" hiddenButton="1" showButton="0"/>
    <filterColumn colId="13" showButton="0"/>
    <filterColumn colId="14" showButton="0"/>
    <filterColumn colId="16" showButton="0"/>
    <filterColumn colId="17" showButton="0"/>
  </autoFilter>
  <mergeCells count="14">
    <mergeCell ref="T2:T3"/>
    <mergeCell ref="U2:U3"/>
    <mergeCell ref="V2:V3"/>
    <mergeCell ref="A1:S1"/>
    <mergeCell ref="A2:A3"/>
    <mergeCell ref="B2:B3"/>
    <mergeCell ref="C2:C3"/>
    <mergeCell ref="D2:D3"/>
    <mergeCell ref="E2:E3"/>
    <mergeCell ref="G2:G3"/>
    <mergeCell ref="H2:K2"/>
    <mergeCell ref="L2:P2"/>
    <mergeCell ref="Q2:S2"/>
    <mergeCell ref="F2:F3"/>
  </mergeCells>
  <conditionalFormatting sqref="Q4:S98">
    <cfRule type="containsText" dxfId="3" priority="3" operator="containsText" text="ไม่ผ่าน">
      <formula>NOT(ISERROR(SEARCH("ไม่ผ่าน",Q4)))</formula>
    </cfRule>
    <cfRule type="containsText" dxfId="2" priority="4" operator="containsText" text="ผ่าน">
      <formula>NOT(ISERROR(SEARCH("ผ่าน",Q4)))</formula>
    </cfRule>
  </conditionalFormatting>
  <conditionalFormatting sqref="Q99:S99">
    <cfRule type="containsText" dxfId="1" priority="1" operator="containsText" text="ไม่ผ่าน">
      <formula>NOT(ISERROR(SEARCH("ไม่ผ่าน",Q99)))</formula>
    </cfRule>
    <cfRule type="containsText" dxfId="0" priority="2" operator="containsText" text="ผ่าน">
      <formula>NOT(ISERROR(SEARCH("ผ่าน",Q99)))</formula>
    </cfRule>
  </conditionalFormatting>
  <pageMargins left="0.23622047244094491" right="0.23622047244094491" top="0.55118110236220474" bottom="0.55118110236220474" header="0.51181102362204722" footer="0.11811023622047245"/>
  <pageSetup paperSize="9" scale="80" orientation="landscape" r:id="rId1"/>
  <rowBreaks count="3" manualBreakCount="3">
    <brk id="28" max="18" man="1"/>
    <brk id="53" max="18" man="1"/>
    <brk id="7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K8" sqref="K8"/>
    </sheetView>
  </sheetViews>
  <sheetFormatPr defaultRowHeight="13.8" x14ac:dyDescent="0.25"/>
  <cols>
    <col min="1" max="2" width="11.09765625" customWidth="1"/>
    <col min="3" max="3" width="10.09765625" customWidth="1"/>
    <col min="4" max="4" width="9" customWidth="1"/>
    <col min="5" max="5" width="9.59765625" customWidth="1"/>
    <col min="6" max="6" width="11.09765625" customWidth="1"/>
    <col min="7" max="7" width="9.3984375" customWidth="1"/>
    <col min="8" max="8" width="8.8984375" customWidth="1"/>
    <col min="9" max="9" width="12.5" bestFit="1" customWidth="1"/>
  </cols>
  <sheetData>
    <row r="1" spans="1:9" ht="24.6" x14ac:dyDescent="0.25">
      <c r="A1" s="203" t="s">
        <v>323</v>
      </c>
      <c r="B1" s="203"/>
      <c r="C1" s="203"/>
      <c r="D1" s="203"/>
      <c r="E1" s="203"/>
      <c r="F1" s="203"/>
      <c r="G1" s="203"/>
      <c r="H1" s="203"/>
      <c r="I1" s="203"/>
    </row>
    <row r="3" spans="1:9" ht="24.6" x14ac:dyDescent="0.7">
      <c r="A3" s="204" t="s">
        <v>1</v>
      </c>
      <c r="B3" s="205" t="s">
        <v>2</v>
      </c>
      <c r="C3" s="205" t="s">
        <v>112</v>
      </c>
      <c r="D3" s="207" t="s">
        <v>113</v>
      </c>
      <c r="E3" s="207"/>
      <c r="F3" s="207"/>
      <c r="G3" s="207"/>
      <c r="H3" s="207"/>
      <c r="I3" s="207"/>
    </row>
    <row r="4" spans="1:9" ht="24.6" x14ac:dyDescent="0.25">
      <c r="A4" s="204"/>
      <c r="B4" s="206"/>
      <c r="C4" s="206"/>
      <c r="D4" s="15" t="s">
        <v>248</v>
      </c>
      <c r="E4" s="29" t="s">
        <v>114</v>
      </c>
      <c r="F4" s="15" t="s">
        <v>249</v>
      </c>
      <c r="G4" s="29" t="s">
        <v>114</v>
      </c>
      <c r="H4" s="29" t="s">
        <v>250</v>
      </c>
      <c r="I4" s="29" t="s">
        <v>251</v>
      </c>
    </row>
    <row r="5" spans="1:9" ht="24.6" x14ac:dyDescent="0.7">
      <c r="A5" s="21">
        <v>8</v>
      </c>
      <c r="B5" s="5" t="s">
        <v>18</v>
      </c>
      <c r="C5" s="21">
        <v>12</v>
      </c>
      <c r="D5" s="21">
        <v>9</v>
      </c>
      <c r="E5" s="25">
        <f>D5/H5*100</f>
        <v>75</v>
      </c>
      <c r="F5" s="21">
        <f>C5-D5</f>
        <v>3</v>
      </c>
      <c r="G5" s="25">
        <f>F5/H5*100</f>
        <v>25</v>
      </c>
      <c r="H5" s="21">
        <f t="shared" ref="H5:H12" si="0">SUM(D5+F5)</f>
        <v>12</v>
      </c>
      <c r="I5" s="21">
        <v>0</v>
      </c>
    </row>
    <row r="6" spans="1:9" ht="24.6" x14ac:dyDescent="0.7">
      <c r="A6" s="21">
        <v>8</v>
      </c>
      <c r="B6" s="5" t="s">
        <v>30</v>
      </c>
      <c r="C6" s="21">
        <v>8</v>
      </c>
      <c r="D6" s="21">
        <v>4</v>
      </c>
      <c r="E6" s="25">
        <f t="shared" ref="E6:E12" si="1">D6/H6*100</f>
        <v>50</v>
      </c>
      <c r="F6" s="21">
        <f t="shared" ref="F6:F11" si="2">C6-D6</f>
        <v>4</v>
      </c>
      <c r="G6" s="25">
        <f t="shared" ref="G6:G11" si="3">F6/H6*100</f>
        <v>50</v>
      </c>
      <c r="H6" s="21">
        <f t="shared" si="0"/>
        <v>8</v>
      </c>
      <c r="I6" s="21">
        <v>0</v>
      </c>
    </row>
    <row r="7" spans="1:9" ht="24.6" x14ac:dyDescent="0.7">
      <c r="A7" s="21">
        <v>8</v>
      </c>
      <c r="B7" s="5" t="s">
        <v>39</v>
      </c>
      <c r="C7" s="21">
        <v>14</v>
      </c>
      <c r="D7" s="21">
        <v>14</v>
      </c>
      <c r="E7" s="25">
        <f t="shared" si="1"/>
        <v>100</v>
      </c>
      <c r="F7" s="21">
        <f t="shared" si="2"/>
        <v>0</v>
      </c>
      <c r="G7" s="25">
        <f t="shared" si="3"/>
        <v>0</v>
      </c>
      <c r="H7" s="21">
        <f t="shared" si="0"/>
        <v>14</v>
      </c>
      <c r="I7" s="21">
        <v>0</v>
      </c>
    </row>
    <row r="8" spans="1:9" ht="24.6" x14ac:dyDescent="0.7">
      <c r="A8" s="21">
        <v>8</v>
      </c>
      <c r="B8" s="5" t="s">
        <v>54</v>
      </c>
      <c r="C8" s="21">
        <v>18</v>
      </c>
      <c r="D8" s="21">
        <v>17</v>
      </c>
      <c r="E8" s="25">
        <f t="shared" si="1"/>
        <v>94.444444444444443</v>
      </c>
      <c r="F8" s="21">
        <f t="shared" si="2"/>
        <v>1</v>
      </c>
      <c r="G8" s="25">
        <f t="shared" si="3"/>
        <v>5.5555555555555554</v>
      </c>
      <c r="H8" s="21">
        <f t="shared" si="0"/>
        <v>18</v>
      </c>
      <c r="I8" s="21">
        <v>0</v>
      </c>
    </row>
    <row r="9" spans="1:9" ht="24.6" x14ac:dyDescent="0.7">
      <c r="A9" s="21">
        <v>8</v>
      </c>
      <c r="B9" s="5" t="s">
        <v>73</v>
      </c>
      <c r="C9" s="21">
        <v>9</v>
      </c>
      <c r="D9" s="21">
        <v>7</v>
      </c>
      <c r="E9" s="25">
        <f t="shared" si="1"/>
        <v>77.777777777777786</v>
      </c>
      <c r="F9" s="21">
        <f t="shared" si="2"/>
        <v>2</v>
      </c>
      <c r="G9" s="25">
        <f t="shared" si="3"/>
        <v>22.222222222222221</v>
      </c>
      <c r="H9" s="21">
        <f t="shared" si="0"/>
        <v>9</v>
      </c>
      <c r="I9" s="21">
        <v>0</v>
      </c>
    </row>
    <row r="10" spans="1:9" ht="24.6" x14ac:dyDescent="0.7">
      <c r="A10" s="21">
        <v>8</v>
      </c>
      <c r="B10" s="5" t="s">
        <v>82</v>
      </c>
      <c r="C10" s="21">
        <v>6</v>
      </c>
      <c r="D10" s="21">
        <v>4</v>
      </c>
      <c r="E10" s="25">
        <f t="shared" si="1"/>
        <v>66.666666666666657</v>
      </c>
      <c r="F10" s="21">
        <f t="shared" si="2"/>
        <v>2</v>
      </c>
      <c r="G10" s="25">
        <f t="shared" si="3"/>
        <v>33.333333333333329</v>
      </c>
      <c r="H10" s="21">
        <f t="shared" si="0"/>
        <v>6</v>
      </c>
      <c r="I10" s="21">
        <v>0</v>
      </c>
    </row>
    <row r="11" spans="1:9" ht="24.6" x14ac:dyDescent="0.7">
      <c r="A11" s="21">
        <v>8</v>
      </c>
      <c r="B11" s="5" t="s">
        <v>89</v>
      </c>
      <c r="C11" s="21">
        <v>21</v>
      </c>
      <c r="D11" s="21">
        <v>19</v>
      </c>
      <c r="E11" s="25">
        <f t="shared" si="1"/>
        <v>90.476190476190482</v>
      </c>
      <c r="F11" s="21">
        <f t="shared" si="2"/>
        <v>2</v>
      </c>
      <c r="G11" s="25">
        <f t="shared" si="3"/>
        <v>9.5238095238095237</v>
      </c>
      <c r="H11" s="21">
        <f t="shared" si="0"/>
        <v>21</v>
      </c>
      <c r="I11" s="21">
        <v>0</v>
      </c>
    </row>
    <row r="12" spans="1:9" ht="24.6" x14ac:dyDescent="0.7">
      <c r="A12" s="201" t="s">
        <v>116</v>
      </c>
      <c r="B12" s="202"/>
      <c r="C12" s="26">
        <f>SUM(C5:C11)</f>
        <v>88</v>
      </c>
      <c r="D12" s="26">
        <f t="shared" ref="D12" si="4">C12-F12</f>
        <v>74</v>
      </c>
      <c r="E12" s="27">
        <f t="shared" si="1"/>
        <v>84.090909090909093</v>
      </c>
      <c r="F12" s="26">
        <f>SUM(F5:F11)</f>
        <v>14</v>
      </c>
      <c r="G12" s="27">
        <f>F12/H12*100</f>
        <v>15.909090909090908</v>
      </c>
      <c r="H12" s="26">
        <f t="shared" si="0"/>
        <v>88</v>
      </c>
      <c r="I12" s="26">
        <f>SUM(I5:I11)</f>
        <v>0</v>
      </c>
    </row>
    <row r="14" spans="1:9" ht="25.5" customHeight="1" x14ac:dyDescent="0.7">
      <c r="A14" s="199" t="s">
        <v>290</v>
      </c>
      <c r="B14" s="199"/>
      <c r="C14" s="199"/>
      <c r="G14" s="22"/>
    </row>
    <row r="15" spans="1:9" ht="23.25" customHeight="1" x14ac:dyDescent="0.25">
      <c r="A15" s="200"/>
      <c r="B15" s="200"/>
      <c r="C15" s="200"/>
    </row>
    <row r="16" spans="1:9" ht="24.6" x14ac:dyDescent="0.25">
      <c r="A16" s="42" t="s">
        <v>123</v>
      </c>
      <c r="B16" s="42" t="s">
        <v>305</v>
      </c>
      <c r="C16" s="42" t="s">
        <v>318</v>
      </c>
      <c r="D16" s="154">
        <v>23102</v>
      </c>
    </row>
    <row r="17" spans="1:6" ht="24.6" x14ac:dyDescent="0.7">
      <c r="A17" s="1" t="s">
        <v>18</v>
      </c>
      <c r="B17" s="6">
        <v>75</v>
      </c>
      <c r="C17" s="6">
        <v>91.666666666666657</v>
      </c>
      <c r="D17" s="6">
        <f>E5</f>
        <v>75</v>
      </c>
    </row>
    <row r="18" spans="1:6" ht="24.6" x14ac:dyDescent="0.7">
      <c r="A18" s="1" t="s">
        <v>30</v>
      </c>
      <c r="B18" s="6">
        <v>75</v>
      </c>
      <c r="C18" s="6">
        <v>75</v>
      </c>
      <c r="D18" s="6">
        <f t="shared" ref="D18:D24" si="5">E6</f>
        <v>50</v>
      </c>
    </row>
    <row r="19" spans="1:6" ht="24.6" x14ac:dyDescent="0.7">
      <c r="A19" s="1" t="s">
        <v>39</v>
      </c>
      <c r="B19" s="6">
        <v>100</v>
      </c>
      <c r="C19" s="6">
        <v>100</v>
      </c>
      <c r="D19" s="6">
        <f t="shared" si="5"/>
        <v>100</v>
      </c>
    </row>
    <row r="20" spans="1:6" ht="24.6" x14ac:dyDescent="0.7">
      <c r="A20" s="1" t="s">
        <v>54</v>
      </c>
      <c r="B20" s="6">
        <v>77.777777777777786</v>
      </c>
      <c r="C20" s="6">
        <v>88.888888888888886</v>
      </c>
      <c r="D20" s="6">
        <f t="shared" si="5"/>
        <v>94.444444444444443</v>
      </c>
    </row>
    <row r="21" spans="1:6" ht="24.6" x14ac:dyDescent="0.7">
      <c r="A21" s="1" t="s">
        <v>73</v>
      </c>
      <c r="B21" s="6">
        <v>77.777777777777786</v>
      </c>
      <c r="C21" s="6">
        <v>88.888888888888886</v>
      </c>
      <c r="D21" s="6">
        <f t="shared" si="5"/>
        <v>77.777777777777786</v>
      </c>
    </row>
    <row r="22" spans="1:6" ht="24.6" x14ac:dyDescent="0.7">
      <c r="A22" s="1" t="s">
        <v>82</v>
      </c>
      <c r="B22" s="6">
        <v>100</v>
      </c>
      <c r="C22" s="6">
        <v>100</v>
      </c>
      <c r="D22" s="6">
        <f t="shared" si="5"/>
        <v>66.666666666666657</v>
      </c>
    </row>
    <row r="23" spans="1:6" ht="24.6" x14ac:dyDescent="0.7">
      <c r="A23" s="1" t="s">
        <v>89</v>
      </c>
      <c r="B23" s="6">
        <v>95.238095238095227</v>
      </c>
      <c r="C23" s="6">
        <v>95.238095238095227</v>
      </c>
      <c r="D23" s="6">
        <f t="shared" si="5"/>
        <v>90.476190476190482</v>
      </c>
    </row>
    <row r="24" spans="1:6" ht="24.6" x14ac:dyDescent="0.7">
      <c r="A24" s="53" t="s">
        <v>124</v>
      </c>
      <c r="B24" s="54">
        <v>86.36363636363636</v>
      </c>
      <c r="C24" s="54">
        <v>92.045454545454547</v>
      </c>
      <c r="D24" s="54">
        <f t="shared" si="5"/>
        <v>84.090909090909093</v>
      </c>
    </row>
    <row r="25" spans="1:6" ht="24.6" x14ac:dyDescent="0.7">
      <c r="A25" s="3"/>
      <c r="B25" s="28"/>
      <c r="C25" s="4"/>
      <c r="D25" s="11"/>
      <c r="E25" s="11"/>
      <c r="F25" s="3"/>
    </row>
    <row r="26" spans="1:6" ht="24.6" x14ac:dyDescent="0.7">
      <c r="A26" s="48" t="s">
        <v>322</v>
      </c>
      <c r="B26" s="49"/>
      <c r="C26" s="49"/>
      <c r="D26" s="4"/>
      <c r="F26" s="3"/>
    </row>
    <row r="28" spans="1:6" ht="49.2" x14ac:dyDescent="0.25">
      <c r="A28" s="9" t="s">
        <v>123</v>
      </c>
      <c r="B28" s="10" t="s">
        <v>125</v>
      </c>
      <c r="C28" s="9" t="s">
        <v>291</v>
      </c>
      <c r="D28" s="10" t="s">
        <v>114</v>
      </c>
    </row>
    <row r="29" spans="1:6" ht="24.6" x14ac:dyDescent="0.7">
      <c r="A29" s="1" t="s">
        <v>18</v>
      </c>
      <c r="B29" s="8">
        <f t="shared" ref="B29:B35" si="6">C5</f>
        <v>12</v>
      </c>
      <c r="C29" s="8">
        <f>D5</f>
        <v>9</v>
      </c>
      <c r="D29" s="32">
        <f>C29/B29*100</f>
        <v>75</v>
      </c>
    </row>
    <row r="30" spans="1:6" ht="24.6" x14ac:dyDescent="0.7">
      <c r="A30" s="1" t="s">
        <v>30</v>
      </c>
      <c r="B30" s="8">
        <f t="shared" si="6"/>
        <v>8</v>
      </c>
      <c r="C30" s="8">
        <f t="shared" ref="C30:C35" si="7">D6</f>
        <v>4</v>
      </c>
      <c r="D30" s="32">
        <f t="shared" ref="D30:D36" si="8">C30/B30*100</f>
        <v>50</v>
      </c>
    </row>
    <row r="31" spans="1:6" ht="24.6" x14ac:dyDescent="0.7">
      <c r="A31" s="1" t="s">
        <v>39</v>
      </c>
      <c r="B31" s="8">
        <f t="shared" si="6"/>
        <v>14</v>
      </c>
      <c r="C31" s="8">
        <f t="shared" si="7"/>
        <v>14</v>
      </c>
      <c r="D31" s="50">
        <f t="shared" si="8"/>
        <v>100</v>
      </c>
    </row>
    <row r="32" spans="1:6" ht="24.6" x14ac:dyDescent="0.7">
      <c r="A32" s="1" t="s">
        <v>54</v>
      </c>
      <c r="B32" s="8">
        <f t="shared" si="6"/>
        <v>18</v>
      </c>
      <c r="C32" s="8">
        <f t="shared" si="7"/>
        <v>17</v>
      </c>
      <c r="D32" s="32">
        <f t="shared" si="8"/>
        <v>94.444444444444443</v>
      </c>
    </row>
    <row r="33" spans="1:4" ht="24.6" x14ac:dyDescent="0.7">
      <c r="A33" s="1" t="s">
        <v>73</v>
      </c>
      <c r="B33" s="8">
        <f t="shared" si="6"/>
        <v>9</v>
      </c>
      <c r="C33" s="8">
        <f t="shared" si="7"/>
        <v>7</v>
      </c>
      <c r="D33" s="32">
        <f t="shared" si="8"/>
        <v>77.777777777777786</v>
      </c>
    </row>
    <row r="34" spans="1:4" ht="24.6" x14ac:dyDescent="0.7">
      <c r="A34" s="1" t="s">
        <v>82</v>
      </c>
      <c r="B34" s="8">
        <f t="shared" si="6"/>
        <v>6</v>
      </c>
      <c r="C34" s="8">
        <f t="shared" si="7"/>
        <v>4</v>
      </c>
      <c r="D34" s="50">
        <f t="shared" si="8"/>
        <v>66.666666666666657</v>
      </c>
    </row>
    <row r="35" spans="1:4" ht="24.6" x14ac:dyDescent="0.7">
      <c r="A35" s="1" t="s">
        <v>89</v>
      </c>
      <c r="B35" s="8">
        <f t="shared" si="6"/>
        <v>21</v>
      </c>
      <c r="C35" s="8">
        <f t="shared" si="7"/>
        <v>19</v>
      </c>
      <c r="D35" s="32">
        <f t="shared" si="8"/>
        <v>90.476190476190482</v>
      </c>
    </row>
    <row r="36" spans="1:4" ht="24.6" x14ac:dyDescent="0.7">
      <c r="A36" s="7" t="s">
        <v>124</v>
      </c>
      <c r="B36" s="51">
        <f>SUM(B29:B35)</f>
        <v>88</v>
      </c>
      <c r="C36" s="51">
        <f>SUM(C29:C35)</f>
        <v>74</v>
      </c>
      <c r="D36" s="52">
        <f t="shared" si="8"/>
        <v>84.090909090909093</v>
      </c>
    </row>
    <row r="37" spans="1:4" x14ac:dyDescent="0.25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K15" sqref="K15"/>
    </sheetView>
  </sheetViews>
  <sheetFormatPr defaultRowHeight="13.8" x14ac:dyDescent="0.25"/>
  <cols>
    <col min="1" max="1" width="10.3984375" customWidth="1"/>
    <col min="2" max="2" width="11.8984375" customWidth="1"/>
    <col min="3" max="3" width="9.8984375" customWidth="1"/>
    <col min="4" max="5" width="9.59765625" customWidth="1"/>
    <col min="6" max="6" width="9.3984375" customWidth="1"/>
    <col min="7" max="7" width="8.8984375" customWidth="1"/>
    <col min="8" max="8" width="12.5" bestFit="1" customWidth="1"/>
  </cols>
  <sheetData>
    <row r="1" spans="1:8" ht="27" x14ac:dyDescent="0.25">
      <c r="A1" s="208" t="s">
        <v>310</v>
      </c>
      <c r="B1" s="208"/>
      <c r="C1" s="208"/>
      <c r="D1" s="208"/>
      <c r="E1" s="208"/>
      <c r="F1" s="208"/>
      <c r="G1" s="208"/>
      <c r="H1" s="208"/>
    </row>
    <row r="3" spans="1:8" ht="24.6" x14ac:dyDescent="0.25">
      <c r="A3" s="204" t="s">
        <v>1</v>
      </c>
      <c r="B3" s="205" t="s">
        <v>112</v>
      </c>
      <c r="C3" s="204" t="s">
        <v>113</v>
      </c>
      <c r="D3" s="204"/>
      <c r="E3" s="204"/>
      <c r="F3" s="204"/>
      <c r="G3" s="204"/>
      <c r="H3" s="204"/>
    </row>
    <row r="4" spans="1:8" ht="49.2" x14ac:dyDescent="0.25">
      <c r="A4" s="204"/>
      <c r="B4" s="206"/>
      <c r="C4" s="15" t="s">
        <v>248</v>
      </c>
      <c r="D4" s="30" t="s">
        <v>114</v>
      </c>
      <c r="E4" s="15" t="s">
        <v>249</v>
      </c>
      <c r="F4" s="30" t="s">
        <v>114</v>
      </c>
      <c r="G4" s="30" t="s">
        <v>250</v>
      </c>
      <c r="H4" s="30" t="s">
        <v>251</v>
      </c>
    </row>
    <row r="5" spans="1:8" ht="24.6" x14ac:dyDescent="0.7">
      <c r="A5" s="12">
        <v>1</v>
      </c>
      <c r="B5" s="8">
        <v>102</v>
      </c>
      <c r="C5" s="8">
        <v>74</v>
      </c>
      <c r="D5" s="13">
        <v>72.55</v>
      </c>
      <c r="E5" s="8">
        <v>28</v>
      </c>
      <c r="F5" s="14">
        <v>27.45</v>
      </c>
      <c r="G5" s="8">
        <v>102</v>
      </c>
      <c r="H5" s="8">
        <v>0</v>
      </c>
    </row>
    <row r="6" spans="1:8" ht="24.6" x14ac:dyDescent="0.7">
      <c r="A6" s="12">
        <v>2</v>
      </c>
      <c r="B6" s="8">
        <v>47</v>
      </c>
      <c r="C6" s="8">
        <v>36</v>
      </c>
      <c r="D6" s="13">
        <v>76.599999999999994</v>
      </c>
      <c r="E6" s="8">
        <v>11</v>
      </c>
      <c r="F6" s="14">
        <v>23.4</v>
      </c>
      <c r="G6" s="8">
        <v>47</v>
      </c>
      <c r="H6" s="8">
        <v>0</v>
      </c>
    </row>
    <row r="7" spans="1:8" ht="24.6" x14ac:dyDescent="0.7">
      <c r="A7" s="12">
        <v>3</v>
      </c>
      <c r="B7" s="8">
        <v>54</v>
      </c>
      <c r="C7" s="8">
        <v>54</v>
      </c>
      <c r="D7" s="13">
        <v>100</v>
      </c>
      <c r="E7" s="8">
        <v>0</v>
      </c>
      <c r="F7" s="14">
        <v>0</v>
      </c>
      <c r="G7" s="8">
        <v>54</v>
      </c>
      <c r="H7" s="8">
        <v>0</v>
      </c>
    </row>
    <row r="8" spans="1:8" ht="24.6" x14ac:dyDescent="0.7">
      <c r="A8" s="12">
        <v>4</v>
      </c>
      <c r="B8" s="8">
        <v>71</v>
      </c>
      <c r="C8" s="8">
        <v>51</v>
      </c>
      <c r="D8" s="13">
        <v>71.83</v>
      </c>
      <c r="E8" s="8">
        <v>20</v>
      </c>
      <c r="F8" s="14">
        <v>28.17</v>
      </c>
      <c r="G8" s="8">
        <v>71</v>
      </c>
      <c r="H8" s="8">
        <v>0</v>
      </c>
    </row>
    <row r="9" spans="1:8" ht="24.6" x14ac:dyDescent="0.7">
      <c r="A9" s="12">
        <v>5</v>
      </c>
      <c r="B9" s="8">
        <v>66</v>
      </c>
      <c r="C9" s="8">
        <v>52</v>
      </c>
      <c r="D9" s="13">
        <v>78.790000000000006</v>
      </c>
      <c r="E9" s="8">
        <v>14</v>
      </c>
      <c r="F9" s="14">
        <v>21.21</v>
      </c>
      <c r="G9" s="8">
        <v>66</v>
      </c>
      <c r="H9" s="8">
        <v>0</v>
      </c>
    </row>
    <row r="10" spans="1:8" ht="24.6" x14ac:dyDescent="0.7">
      <c r="A10" s="12">
        <v>6</v>
      </c>
      <c r="B10" s="8">
        <v>73</v>
      </c>
      <c r="C10" s="8">
        <v>59</v>
      </c>
      <c r="D10" s="13">
        <v>80.819999999999993</v>
      </c>
      <c r="E10" s="8">
        <v>14</v>
      </c>
      <c r="F10" s="14">
        <v>19.18</v>
      </c>
      <c r="G10" s="8">
        <v>73</v>
      </c>
      <c r="H10" s="8">
        <v>0</v>
      </c>
    </row>
    <row r="11" spans="1:8" ht="24.6" x14ac:dyDescent="0.7">
      <c r="A11" s="12">
        <v>7</v>
      </c>
      <c r="B11" s="8">
        <v>77</v>
      </c>
      <c r="C11" s="8">
        <v>59</v>
      </c>
      <c r="D11" s="13">
        <v>76.62</v>
      </c>
      <c r="E11" s="8">
        <v>18</v>
      </c>
      <c r="F11" s="14">
        <v>23.38</v>
      </c>
      <c r="G11" s="8">
        <v>77</v>
      </c>
      <c r="H11" s="8">
        <v>0</v>
      </c>
    </row>
    <row r="12" spans="1:8" ht="24.6" x14ac:dyDescent="0.7">
      <c r="A12" s="12">
        <v>8</v>
      </c>
      <c r="B12" s="8">
        <v>88</v>
      </c>
      <c r="C12" s="8">
        <v>81</v>
      </c>
      <c r="D12" s="13">
        <v>92.05</v>
      </c>
      <c r="E12" s="8">
        <v>7</v>
      </c>
      <c r="F12" s="14">
        <v>7.95</v>
      </c>
      <c r="G12" s="8">
        <v>88</v>
      </c>
      <c r="H12" s="8">
        <v>0</v>
      </c>
    </row>
    <row r="13" spans="1:8" ht="24.6" x14ac:dyDescent="0.7">
      <c r="A13" s="12">
        <v>9</v>
      </c>
      <c r="B13" s="8">
        <v>89</v>
      </c>
      <c r="C13" s="8">
        <v>74</v>
      </c>
      <c r="D13" s="13">
        <v>83.15</v>
      </c>
      <c r="E13" s="8">
        <v>15</v>
      </c>
      <c r="F13" s="14">
        <v>79.55</v>
      </c>
      <c r="G13" s="8">
        <v>89</v>
      </c>
      <c r="H13" s="8">
        <v>0</v>
      </c>
    </row>
    <row r="14" spans="1:8" ht="24.6" x14ac:dyDescent="0.7">
      <c r="A14" s="12">
        <v>10</v>
      </c>
      <c r="B14" s="8">
        <v>71</v>
      </c>
      <c r="C14" s="8">
        <v>60</v>
      </c>
      <c r="D14" s="13">
        <v>84.51</v>
      </c>
      <c r="E14" s="8">
        <v>11</v>
      </c>
      <c r="F14" s="14">
        <v>15.49</v>
      </c>
      <c r="G14" s="8">
        <v>71</v>
      </c>
      <c r="H14" s="8">
        <v>0</v>
      </c>
    </row>
    <row r="15" spans="1:8" ht="24.6" x14ac:dyDescent="0.7">
      <c r="A15" s="12">
        <v>11</v>
      </c>
      <c r="B15" s="8">
        <v>80</v>
      </c>
      <c r="C15" s="8">
        <v>59</v>
      </c>
      <c r="D15" s="13">
        <v>73.75</v>
      </c>
      <c r="E15" s="8">
        <v>21</v>
      </c>
      <c r="F15" s="14">
        <v>26.25</v>
      </c>
      <c r="G15" s="8">
        <v>80</v>
      </c>
      <c r="H15" s="8">
        <v>0</v>
      </c>
    </row>
    <row r="16" spans="1:8" ht="24.6" x14ac:dyDescent="0.7">
      <c r="A16" s="12">
        <v>12</v>
      </c>
      <c r="B16" s="8">
        <v>78</v>
      </c>
      <c r="C16" s="8">
        <v>41</v>
      </c>
      <c r="D16" s="13">
        <v>52.56</v>
      </c>
      <c r="E16" s="8">
        <v>37</v>
      </c>
      <c r="F16" s="14">
        <v>47.44</v>
      </c>
      <c r="G16" s="8">
        <v>78</v>
      </c>
      <c r="H16" s="8">
        <v>0</v>
      </c>
    </row>
    <row r="17" spans="1:8" ht="24.6" x14ac:dyDescent="0.7">
      <c r="A17" s="16" t="s">
        <v>115</v>
      </c>
      <c r="B17" s="23">
        <v>896</v>
      </c>
      <c r="C17" s="23">
        <v>700</v>
      </c>
      <c r="D17" s="41">
        <v>78.13</v>
      </c>
      <c r="E17" s="23">
        <v>196</v>
      </c>
      <c r="F17" s="24">
        <v>21.88</v>
      </c>
      <c r="G17" s="23">
        <v>896</v>
      </c>
      <c r="H17" s="23">
        <v>0</v>
      </c>
    </row>
    <row r="19" spans="1:8" x14ac:dyDescent="0.25">
      <c r="A19" s="199" t="s">
        <v>290</v>
      </c>
      <c r="B19" s="199"/>
      <c r="C19" s="199"/>
    </row>
    <row r="20" spans="1:8" ht="48" customHeight="1" x14ac:dyDescent="0.25">
      <c r="A20" s="200"/>
      <c r="B20" s="200"/>
      <c r="C20" s="200"/>
    </row>
    <row r="21" spans="1:8" ht="49.2" x14ac:dyDescent="0.25">
      <c r="A21" s="15" t="s">
        <v>1</v>
      </c>
      <c r="B21" s="15" t="s">
        <v>235</v>
      </c>
      <c r="C21" s="15" t="s">
        <v>292</v>
      </c>
      <c r="D21" s="15" t="s">
        <v>114</v>
      </c>
    </row>
    <row r="22" spans="1:8" ht="24.6" x14ac:dyDescent="0.7">
      <c r="A22" s="16" t="s">
        <v>236</v>
      </c>
      <c r="B22" s="17">
        <f>G5</f>
        <v>102</v>
      </c>
      <c r="C22" s="17">
        <f>C5</f>
        <v>74</v>
      </c>
      <c r="D22" s="6">
        <f>D5</f>
        <v>72.55</v>
      </c>
      <c r="E22" s="3"/>
    </row>
    <row r="23" spans="1:8" ht="24.6" x14ac:dyDescent="0.7">
      <c r="A23" s="16" t="s">
        <v>237</v>
      </c>
      <c r="B23" s="17">
        <f t="shared" ref="B23:B33" si="0">G6</f>
        <v>47</v>
      </c>
      <c r="C23" s="17">
        <f t="shared" ref="C23:C33" si="1">C6</f>
        <v>36</v>
      </c>
      <c r="D23" s="6">
        <f t="shared" ref="D23:D33" si="2">D6</f>
        <v>76.599999999999994</v>
      </c>
      <c r="E23" s="3"/>
    </row>
    <row r="24" spans="1:8" ht="24.6" x14ac:dyDescent="0.7">
      <c r="A24" s="16" t="s">
        <v>238</v>
      </c>
      <c r="B24" s="17">
        <f t="shared" si="0"/>
        <v>54</v>
      </c>
      <c r="C24" s="17">
        <f t="shared" si="1"/>
        <v>54</v>
      </c>
      <c r="D24" s="6">
        <f t="shared" si="2"/>
        <v>100</v>
      </c>
      <c r="E24" s="3"/>
    </row>
    <row r="25" spans="1:8" ht="24.6" x14ac:dyDescent="0.7">
      <c r="A25" s="16" t="s">
        <v>239</v>
      </c>
      <c r="B25" s="17">
        <f t="shared" si="0"/>
        <v>71</v>
      </c>
      <c r="C25" s="17">
        <f t="shared" si="1"/>
        <v>51</v>
      </c>
      <c r="D25" s="6">
        <f t="shared" si="2"/>
        <v>71.83</v>
      </c>
      <c r="E25" s="3"/>
    </row>
    <row r="26" spans="1:8" ht="24.6" x14ac:dyDescent="0.7">
      <c r="A26" s="16" t="s">
        <v>240</v>
      </c>
      <c r="B26" s="17">
        <f t="shared" si="0"/>
        <v>66</v>
      </c>
      <c r="C26" s="17">
        <f t="shared" si="1"/>
        <v>52</v>
      </c>
      <c r="D26" s="6">
        <f t="shared" si="2"/>
        <v>78.790000000000006</v>
      </c>
      <c r="E26" s="3"/>
    </row>
    <row r="27" spans="1:8" ht="24.6" x14ac:dyDescent="0.7">
      <c r="A27" s="16" t="s">
        <v>241</v>
      </c>
      <c r="B27" s="17">
        <f t="shared" si="0"/>
        <v>73</v>
      </c>
      <c r="C27" s="17">
        <f t="shared" si="1"/>
        <v>59</v>
      </c>
      <c r="D27" s="6">
        <f t="shared" si="2"/>
        <v>80.819999999999993</v>
      </c>
      <c r="E27" s="3"/>
    </row>
    <row r="28" spans="1:8" ht="24.6" x14ac:dyDescent="0.7">
      <c r="A28" s="16" t="s">
        <v>242</v>
      </c>
      <c r="B28" s="17">
        <f t="shared" si="0"/>
        <v>77</v>
      </c>
      <c r="C28" s="17">
        <f t="shared" si="1"/>
        <v>59</v>
      </c>
      <c r="D28" s="6">
        <f t="shared" si="2"/>
        <v>76.62</v>
      </c>
      <c r="E28" s="3"/>
    </row>
    <row r="29" spans="1:8" ht="24.6" x14ac:dyDescent="0.7">
      <c r="A29" s="16" t="s">
        <v>243</v>
      </c>
      <c r="B29" s="17">
        <f t="shared" si="0"/>
        <v>88</v>
      </c>
      <c r="C29" s="17">
        <f t="shared" si="1"/>
        <v>81</v>
      </c>
      <c r="D29" s="6">
        <f t="shared" si="2"/>
        <v>92.05</v>
      </c>
      <c r="E29" s="3"/>
    </row>
    <row r="30" spans="1:8" ht="24.6" x14ac:dyDescent="0.7">
      <c r="A30" s="16" t="s">
        <v>244</v>
      </c>
      <c r="B30" s="17">
        <f t="shared" si="0"/>
        <v>89</v>
      </c>
      <c r="C30" s="17">
        <f t="shared" si="1"/>
        <v>74</v>
      </c>
      <c r="D30" s="6">
        <f t="shared" si="2"/>
        <v>83.15</v>
      </c>
      <c r="E30" s="3"/>
    </row>
    <row r="31" spans="1:8" ht="24.6" x14ac:dyDescent="0.7">
      <c r="A31" s="16" t="s">
        <v>245</v>
      </c>
      <c r="B31" s="17">
        <f t="shared" si="0"/>
        <v>71</v>
      </c>
      <c r="C31" s="17">
        <f t="shared" si="1"/>
        <v>60</v>
      </c>
      <c r="D31" s="6">
        <f t="shared" si="2"/>
        <v>84.51</v>
      </c>
      <c r="E31" s="3"/>
    </row>
    <row r="32" spans="1:8" ht="24.6" x14ac:dyDescent="0.25">
      <c r="A32" s="16" t="s">
        <v>246</v>
      </c>
      <c r="B32" s="17">
        <f t="shared" si="0"/>
        <v>80</v>
      </c>
      <c r="C32" s="17">
        <f t="shared" si="1"/>
        <v>59</v>
      </c>
      <c r="D32" s="6">
        <f t="shared" si="2"/>
        <v>73.75</v>
      </c>
    </row>
    <row r="33" spans="1:4" ht="24.6" x14ac:dyDescent="0.25">
      <c r="A33" s="16" t="s">
        <v>247</v>
      </c>
      <c r="B33" s="17">
        <f t="shared" si="0"/>
        <v>78</v>
      </c>
      <c r="C33" s="17">
        <f t="shared" si="1"/>
        <v>41</v>
      </c>
      <c r="D33" s="6">
        <f t="shared" si="2"/>
        <v>52.56</v>
      </c>
    </row>
    <row r="34" spans="1:4" ht="24.6" x14ac:dyDescent="0.7">
      <c r="A34" s="3"/>
      <c r="B34" s="18"/>
      <c r="C34" s="18"/>
      <c r="D34" s="19"/>
    </row>
    <row r="35" spans="1:4" ht="24.6" x14ac:dyDescent="0.7">
      <c r="A35" s="3"/>
      <c r="B35" s="18"/>
      <c r="C35" s="18"/>
      <c r="D35" s="20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I1" zoomScaleNormal="100" workbookViewId="0">
      <selection activeCell="R16" sqref="R16"/>
    </sheetView>
  </sheetViews>
  <sheetFormatPr defaultRowHeight="13.8" x14ac:dyDescent="0.25"/>
  <cols>
    <col min="1" max="1" width="6.09765625" hidden="1" customWidth="1"/>
    <col min="2" max="2" width="15.19921875" hidden="1" customWidth="1"/>
    <col min="3" max="3" width="6.09765625" style="33" hidden="1" customWidth="1"/>
    <col min="4" max="4" width="19.59765625" hidden="1" customWidth="1"/>
    <col min="5" max="5" width="5.19921875" style="33" hidden="1" customWidth="1"/>
    <col min="6" max="6" width="17.19921875" hidden="1" customWidth="1"/>
    <col min="7" max="8" width="0" hidden="1" customWidth="1"/>
    <col min="10" max="10" width="20.5" customWidth="1"/>
    <col min="11" max="11" width="7.8984375" hidden="1" customWidth="1"/>
    <col min="12" max="12" width="19" customWidth="1"/>
    <col min="13" max="13" width="7.59765625" hidden="1" customWidth="1"/>
    <col min="14" max="14" width="22.09765625" customWidth="1"/>
  </cols>
  <sheetData>
    <row r="1" spans="1:14" x14ac:dyDescent="0.25">
      <c r="A1" t="s">
        <v>288</v>
      </c>
      <c r="I1" t="s">
        <v>298</v>
      </c>
    </row>
    <row r="3" spans="1:14" ht="21" x14ac:dyDescent="0.6">
      <c r="A3" s="212" t="s">
        <v>0</v>
      </c>
      <c r="B3" s="212" t="s">
        <v>273</v>
      </c>
      <c r="C3" s="209" t="s">
        <v>274</v>
      </c>
      <c r="D3" s="210"/>
      <c r="E3" s="210"/>
      <c r="F3" s="211"/>
      <c r="I3" s="212" t="s">
        <v>0</v>
      </c>
      <c r="J3" s="212" t="s">
        <v>273</v>
      </c>
      <c r="K3" s="209" t="s">
        <v>274</v>
      </c>
      <c r="L3" s="210"/>
      <c r="M3" s="210"/>
      <c r="N3" s="211"/>
    </row>
    <row r="4" spans="1:14" ht="21" x14ac:dyDescent="0.6">
      <c r="A4" s="212"/>
      <c r="B4" s="212"/>
      <c r="C4" s="38" t="s">
        <v>289</v>
      </c>
      <c r="D4" s="39" t="s">
        <v>275</v>
      </c>
      <c r="E4" s="39" t="s">
        <v>289</v>
      </c>
      <c r="F4" s="39" t="s">
        <v>255</v>
      </c>
      <c r="I4" s="212"/>
      <c r="J4" s="212"/>
      <c r="K4" s="55" t="s">
        <v>289</v>
      </c>
      <c r="L4" s="39" t="s">
        <v>275</v>
      </c>
      <c r="M4" s="39" t="s">
        <v>289</v>
      </c>
      <c r="N4" s="39" t="s">
        <v>255</v>
      </c>
    </row>
    <row r="5" spans="1:14" ht="21" x14ac:dyDescent="0.6">
      <c r="A5" s="35">
        <v>1</v>
      </c>
      <c r="B5" s="36" t="s">
        <v>285</v>
      </c>
      <c r="C5" s="35">
        <v>16</v>
      </c>
      <c r="D5" s="37" t="s">
        <v>144</v>
      </c>
      <c r="E5" s="34">
        <v>17</v>
      </c>
      <c r="F5" s="37" t="s">
        <v>128</v>
      </c>
      <c r="I5" s="35">
        <v>1</v>
      </c>
      <c r="J5" s="36" t="s">
        <v>293</v>
      </c>
      <c r="K5" s="35"/>
      <c r="L5" s="37" t="s">
        <v>132</v>
      </c>
      <c r="M5" s="34"/>
      <c r="N5" s="37" t="s">
        <v>134</v>
      </c>
    </row>
    <row r="6" spans="1:14" ht="21" x14ac:dyDescent="0.6">
      <c r="A6" s="34">
        <v>2</v>
      </c>
      <c r="B6" s="37" t="s">
        <v>286</v>
      </c>
      <c r="C6" s="34">
        <v>7</v>
      </c>
      <c r="D6" s="37" t="s">
        <v>135</v>
      </c>
      <c r="E6" s="34">
        <v>6</v>
      </c>
      <c r="F6" s="37" t="s">
        <v>134</v>
      </c>
      <c r="I6" s="34">
        <v>2</v>
      </c>
      <c r="J6" s="37" t="s">
        <v>294</v>
      </c>
      <c r="K6" s="34"/>
      <c r="L6" s="37" t="s">
        <v>131</v>
      </c>
      <c r="M6" s="34"/>
      <c r="N6" s="37" t="s">
        <v>133</v>
      </c>
    </row>
    <row r="7" spans="1:14" ht="21" x14ac:dyDescent="0.6">
      <c r="A7" s="35">
        <v>3</v>
      </c>
      <c r="B7" s="37" t="s">
        <v>276</v>
      </c>
      <c r="C7" s="34">
        <v>18</v>
      </c>
      <c r="D7" s="37" t="s">
        <v>145</v>
      </c>
      <c r="E7" s="34">
        <v>19</v>
      </c>
      <c r="F7" s="37" t="s">
        <v>146</v>
      </c>
      <c r="I7" s="35">
        <v>3</v>
      </c>
      <c r="J7" s="37" t="s">
        <v>295</v>
      </c>
      <c r="K7" s="34"/>
      <c r="L7" s="37" t="s">
        <v>138</v>
      </c>
      <c r="M7" s="34"/>
      <c r="N7" s="37" t="s">
        <v>141</v>
      </c>
    </row>
    <row r="8" spans="1:14" ht="21" x14ac:dyDescent="0.6">
      <c r="A8" s="34">
        <v>4</v>
      </c>
      <c r="B8" s="37" t="s">
        <v>287</v>
      </c>
      <c r="C8" s="34">
        <v>12</v>
      </c>
      <c r="D8" s="37" t="s">
        <v>140</v>
      </c>
      <c r="E8" s="34">
        <v>14</v>
      </c>
      <c r="F8" s="37" t="s">
        <v>142</v>
      </c>
      <c r="I8" s="34">
        <v>4</v>
      </c>
      <c r="J8" s="37" t="s">
        <v>296</v>
      </c>
      <c r="K8" s="34"/>
      <c r="L8" s="37" t="s">
        <v>138</v>
      </c>
      <c r="M8" s="34"/>
      <c r="N8" s="37" t="s">
        <v>141</v>
      </c>
    </row>
    <row r="9" spans="1:14" ht="21" x14ac:dyDescent="0.6">
      <c r="A9" s="35">
        <v>5</v>
      </c>
      <c r="B9" s="37" t="s">
        <v>277</v>
      </c>
      <c r="C9" s="34">
        <v>6</v>
      </c>
      <c r="D9" s="37" t="s">
        <v>134</v>
      </c>
      <c r="E9" s="34">
        <v>10</v>
      </c>
      <c r="F9" s="37" t="s">
        <v>138</v>
      </c>
      <c r="I9" s="35">
        <v>5</v>
      </c>
      <c r="J9" s="37" t="s">
        <v>284</v>
      </c>
      <c r="K9" s="34"/>
      <c r="L9" s="37" t="s">
        <v>137</v>
      </c>
      <c r="M9" s="34"/>
      <c r="N9" s="37" t="s">
        <v>133</v>
      </c>
    </row>
    <row r="10" spans="1:14" ht="21" x14ac:dyDescent="0.6">
      <c r="A10" s="34">
        <v>6</v>
      </c>
      <c r="B10" s="37" t="s">
        <v>278</v>
      </c>
      <c r="C10" s="34">
        <v>6</v>
      </c>
      <c r="D10" s="37" t="s">
        <v>134</v>
      </c>
      <c r="E10" s="34">
        <v>10</v>
      </c>
      <c r="F10" s="37" t="s">
        <v>138</v>
      </c>
      <c r="I10" s="56">
        <v>6</v>
      </c>
      <c r="J10" s="57" t="s">
        <v>203</v>
      </c>
      <c r="K10" s="57" t="s">
        <v>141</v>
      </c>
      <c r="L10" s="57" t="s">
        <v>141</v>
      </c>
      <c r="M10" s="57"/>
      <c r="N10" s="57" t="s">
        <v>308</v>
      </c>
    </row>
    <row r="11" spans="1:14" ht="21" x14ac:dyDescent="0.6">
      <c r="A11" s="35">
        <v>7</v>
      </c>
      <c r="B11" s="37" t="s">
        <v>279</v>
      </c>
      <c r="C11" s="34">
        <v>16</v>
      </c>
      <c r="D11" s="31" t="s">
        <v>144</v>
      </c>
      <c r="E11" s="40">
        <v>17</v>
      </c>
      <c r="F11" s="31" t="s">
        <v>128</v>
      </c>
    </row>
    <row r="12" spans="1:14" ht="21" x14ac:dyDescent="0.6">
      <c r="A12" s="34">
        <v>8</v>
      </c>
      <c r="B12" s="37" t="s">
        <v>280</v>
      </c>
      <c r="C12" s="34">
        <v>6</v>
      </c>
      <c r="D12" s="37" t="s">
        <v>134</v>
      </c>
      <c r="E12" s="34">
        <v>10</v>
      </c>
      <c r="F12" s="37" t="s">
        <v>138</v>
      </c>
    </row>
    <row r="13" spans="1:14" ht="21" x14ac:dyDescent="0.6">
      <c r="A13" s="35">
        <v>9</v>
      </c>
      <c r="B13" s="37" t="s">
        <v>281</v>
      </c>
      <c r="C13" s="34">
        <v>19</v>
      </c>
      <c r="D13" s="37" t="s">
        <v>146</v>
      </c>
      <c r="E13" s="34">
        <v>20</v>
      </c>
      <c r="F13" s="37" t="s">
        <v>147</v>
      </c>
    </row>
    <row r="14" spans="1:14" ht="21" x14ac:dyDescent="0.6">
      <c r="A14" s="34">
        <v>10</v>
      </c>
      <c r="B14" s="37" t="s">
        <v>282</v>
      </c>
      <c r="C14" s="34">
        <v>12</v>
      </c>
      <c r="D14" s="37" t="s">
        <v>140</v>
      </c>
      <c r="E14" s="34">
        <v>13</v>
      </c>
      <c r="F14" s="37" t="s">
        <v>141</v>
      </c>
    </row>
    <row r="15" spans="1:14" ht="21" x14ac:dyDescent="0.6">
      <c r="A15" s="35">
        <v>11</v>
      </c>
      <c r="B15" s="37" t="s">
        <v>283</v>
      </c>
      <c r="C15" s="34">
        <v>12</v>
      </c>
      <c r="D15" s="37" t="s">
        <v>140</v>
      </c>
      <c r="E15" s="34">
        <v>13</v>
      </c>
      <c r="F15" s="37" t="s">
        <v>141</v>
      </c>
    </row>
    <row r="16" spans="1:14" ht="21" x14ac:dyDescent="0.6">
      <c r="A16" s="34">
        <v>12</v>
      </c>
      <c r="B16" s="37" t="s">
        <v>284</v>
      </c>
      <c r="C16" s="34">
        <v>6</v>
      </c>
      <c r="D16" s="37" t="s">
        <v>134</v>
      </c>
      <c r="E16" s="34">
        <v>9</v>
      </c>
      <c r="F16" s="37" t="s">
        <v>137</v>
      </c>
    </row>
    <row r="17" spans="1:1" customFormat="1" x14ac:dyDescent="0.25">
      <c r="A17" s="33"/>
    </row>
  </sheetData>
  <mergeCells count="6">
    <mergeCell ref="K3:N3"/>
    <mergeCell ref="B3:B4"/>
    <mergeCell ref="A3:A4"/>
    <mergeCell ref="C3:F3"/>
    <mergeCell ref="I3:I4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mean+1SD (2-63)</vt:lpstr>
      <vt:lpstr>Apr63</vt:lpstr>
      <vt:lpstr>สรุปผลการประเมิน APR63 </vt:lpstr>
      <vt:lpstr>ประเทศ 2-63 </vt:lpstr>
      <vt:lpstr>รพ.ที่เปลี่ยนกลุ่ม</vt:lpstr>
      <vt:lpstr>'Apr63'!Print_Area</vt:lpstr>
      <vt:lpstr>'Apr63'!Print_Titles</vt:lpstr>
      <vt:lpstr>'mean+1SD (2-63)'!Print_Titles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LENOVO</cp:lastModifiedBy>
  <cp:lastPrinted>2020-05-14T10:07:36Z</cp:lastPrinted>
  <dcterms:created xsi:type="dcterms:W3CDTF">2016-06-08T09:53:09Z</dcterms:created>
  <dcterms:modified xsi:type="dcterms:W3CDTF">2020-06-10T03:46:48Z</dcterms:modified>
</cp:coreProperties>
</file>